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goldstandard1-my.sharepoint.com/personal/giancarlo_raschio_goldstandard_org/Documents/GS4GG Standard Update 2020/Q1 Update/"/>
    </mc:Choice>
  </mc:AlternateContent>
  <xr:revisionPtr revIDLastSave="14" documentId="8_{E1DF23C0-757D-CD42-81FB-0653BE5866E0}" xr6:coauthVersionLast="36" xr6:coauthVersionMax="36" xr10:uidLastSave="{AF959AC6-E1D3-6847-877F-A318CB780074}"/>
  <bookViews>
    <workbookView xWindow="3000" yWindow="460" windowWidth="35400" windowHeight="20040" xr2:uid="{6738F208-AC2B-4AA9-B6E9-D35EFD94A07B}"/>
  </bookViews>
  <sheets>
    <sheet name="Example 1" sheetId="12" r:id="rId1"/>
  </sheets>
  <externalReferences>
    <externalReference r:id="rId2"/>
    <externalReference r:id="rId3"/>
  </externalReferences>
  <definedNames>
    <definedName name="_xlnm._FilterDatabase" localSheetId="0" hidden="1">'Example 1'!$A$9:$F$46</definedName>
    <definedName name="Climate_region">[1]Background!$B$17:$B$26</definedName>
    <definedName name="_xlnm.Database" localSheetId="0">#REF!</definedName>
    <definedName name="_xlnm.Database">#REF!</definedName>
    <definedName name="FI_Cropland">[1]Background!$C$29:$G$29</definedName>
    <definedName name="FI_Grassland">[1]Background!$K$29:$N$29</definedName>
    <definedName name="FLU">[1]Background!$K$16:$N$16</definedName>
    <definedName name="FMG_Cropland">[1]Background!$Q$16:$T$16</definedName>
    <definedName name="FMG_Grassland">[1]Background!$W$16:$AA$16</definedName>
    <definedName name="Project_name" localSheetId="0">#REF!</definedName>
    <definedName name="Project_name">#REF!</definedName>
    <definedName name="Soil_type">[1]Background!$C$16:$H$16</definedName>
    <definedName name="Year_start">'[2]Soil Calculator'!$C$17</definedName>
    <definedName name="Z_0B1CF6BB_92FD_4F61_9F90_070D8AC3533D_.wvu.Cols" localSheetId="0" hidden="1">'Example 1'!$H:$H</definedName>
    <definedName name="Z_0B1CF6BB_92FD_4F61_9F90_070D8AC3533D_.wvu.FilterData" localSheetId="0" hidden="1">'Example 1'!$A$9:$F$46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2" l="1"/>
  <c r="D46" i="12"/>
  <c r="E45" i="12"/>
  <c r="B44" i="12"/>
  <c r="E44" i="12" s="1"/>
  <c r="B43" i="12"/>
  <c r="E43" i="12" s="1"/>
  <c r="B42" i="12"/>
  <c r="E42" i="12" s="1"/>
  <c r="B41" i="12"/>
  <c r="E41" i="12" s="1"/>
  <c r="B40" i="12"/>
  <c r="E40" i="12" s="1"/>
  <c r="B39" i="12"/>
  <c r="E39" i="12" s="1"/>
  <c r="E38" i="12"/>
  <c r="B38" i="12"/>
  <c r="B37" i="12"/>
  <c r="E37" i="12" s="1"/>
  <c r="B36" i="12"/>
  <c r="E36" i="12" s="1"/>
  <c r="B35" i="12"/>
  <c r="E35" i="12" s="1"/>
  <c r="E34" i="12"/>
  <c r="C34" i="12"/>
  <c r="B34" i="12"/>
  <c r="E33" i="12"/>
  <c r="E32" i="12"/>
  <c r="B32" i="12"/>
  <c r="B31" i="12"/>
  <c r="E31" i="12" s="1"/>
  <c r="B30" i="12"/>
  <c r="E30" i="12" s="1"/>
  <c r="E29" i="12"/>
  <c r="B29" i="12"/>
  <c r="B28" i="12"/>
  <c r="E28" i="12" s="1"/>
  <c r="B27" i="12"/>
  <c r="E27" i="12" s="1"/>
  <c r="B26" i="12"/>
  <c r="E26" i="12" s="1"/>
  <c r="B25" i="12"/>
  <c r="E25" i="12" s="1"/>
  <c r="E24" i="12"/>
  <c r="B24" i="12"/>
  <c r="B23" i="12"/>
  <c r="E23" i="12" s="1"/>
  <c r="B22" i="12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E21" i="12"/>
  <c r="B20" i="12"/>
  <c r="E20" i="12" s="1"/>
  <c r="E19" i="12"/>
  <c r="B19" i="12"/>
  <c r="B18" i="12"/>
  <c r="E18" i="12" s="1"/>
  <c r="B17" i="12"/>
  <c r="E17" i="12" s="1"/>
  <c r="B16" i="12"/>
  <c r="E16" i="12" s="1"/>
  <c r="B15" i="12"/>
  <c r="E15" i="12" s="1"/>
  <c r="B14" i="12"/>
  <c r="E14" i="12" s="1"/>
  <c r="B13" i="12"/>
  <c r="E13" i="12" s="1"/>
  <c r="B12" i="12"/>
  <c r="E12" i="12" s="1"/>
  <c r="E11" i="12"/>
  <c r="B11" i="12"/>
  <c r="B10" i="12"/>
  <c r="E10" i="12" s="1"/>
  <c r="F10" i="12" s="1"/>
  <c r="E5" i="12"/>
  <c r="C10" i="12" l="1"/>
  <c r="C11" i="12" s="1"/>
  <c r="C12" i="12" s="1"/>
  <c r="C13" i="12" s="1"/>
  <c r="C14" i="12" s="1"/>
  <c r="C15" i="12" s="1"/>
  <c r="C16" i="12" s="1"/>
  <c r="C17" i="12" s="1"/>
  <c r="C18" i="12" s="1"/>
  <c r="C19" i="12" s="1"/>
  <c r="C20" i="12" s="1"/>
  <c r="C45" i="12"/>
  <c r="C46" i="12" s="1"/>
  <c r="E22" i="12"/>
  <c r="E46" i="12" s="1"/>
  <c r="C35" i="12"/>
  <c r="C36" i="12" s="1"/>
  <c r="C37" i="12" s="1"/>
  <c r="C38" i="12" s="1"/>
  <c r="C39" i="12" s="1"/>
  <c r="C40" i="12" s="1"/>
  <c r="C41" i="12" s="1"/>
  <c r="C42" i="12" s="1"/>
  <c r="C43" i="12" s="1"/>
  <c r="C44" i="12" s="1"/>
  <c r="F11" i="12"/>
  <c r="F12" i="12" s="1"/>
  <c r="F13" i="12" s="1"/>
  <c r="F14" i="12" s="1"/>
  <c r="F15" i="12" s="1"/>
  <c r="F16" i="12" s="1"/>
  <c r="F17" i="12" s="1"/>
  <c r="F18" i="12" s="1"/>
  <c r="F19" i="12" s="1"/>
  <c r="F20" i="12" s="1"/>
  <c r="B46" i="12"/>
  <c r="F22" i="12" l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F34" i="12" s="1"/>
  <c r="F35" i="12" s="1"/>
  <c r="F36" i="12" s="1"/>
  <c r="F37" i="12" s="1"/>
  <c r="F38" i="12" s="1"/>
  <c r="F39" i="12" s="1"/>
  <c r="F40" i="12" s="1"/>
  <c r="F41" i="12" s="1"/>
  <c r="F42" i="12" s="1"/>
  <c r="F43" i="12" s="1"/>
  <c r="F44" i="12" s="1"/>
  <c r="F45" i="12" s="1"/>
  <c r="F47" i="12"/>
  <c r="F48" i="12" s="1"/>
  <c r="L41" i="12" l="1"/>
  <c r="L37" i="12"/>
  <c r="L34" i="12"/>
  <c r="L32" i="12"/>
  <c r="L28" i="12"/>
  <c r="L24" i="12"/>
  <c r="L21" i="12"/>
  <c r="L19" i="12"/>
  <c r="L15" i="12"/>
  <c r="L11" i="12"/>
  <c r="L42" i="12"/>
  <c r="L38" i="12"/>
  <c r="L29" i="12"/>
  <c r="L25" i="12"/>
  <c r="L45" i="12"/>
  <c r="L44" i="12"/>
  <c r="L40" i="12"/>
  <c r="L36" i="12"/>
  <c r="L33" i="12"/>
  <c r="L31" i="12"/>
  <c r="L27" i="12"/>
  <c r="L16" i="12"/>
  <c r="L14" i="12"/>
  <c r="L23" i="12"/>
  <c r="L22" i="12"/>
  <c r="L13" i="12"/>
  <c r="L10" i="12"/>
  <c r="M10" i="12" s="1"/>
  <c r="L17" i="12"/>
  <c r="L20" i="12"/>
  <c r="L18" i="12"/>
  <c r="L12" i="12"/>
  <c r="L43" i="12"/>
  <c r="L39" i="12"/>
  <c r="L35" i="12"/>
  <c r="L30" i="12"/>
  <c r="L26" i="12"/>
  <c r="M11" i="12" l="1"/>
  <c r="M12" i="12" l="1"/>
  <c r="N11" i="12"/>
  <c r="M13" i="12" l="1"/>
  <c r="N12" i="12"/>
  <c r="N13" i="12" l="1"/>
  <c r="M14" i="12"/>
  <c r="M15" i="12" l="1"/>
  <c r="N14" i="12"/>
  <c r="M16" i="12" l="1"/>
  <c r="N15" i="12"/>
  <c r="N16" i="12" l="1"/>
  <c r="M17" i="12"/>
  <c r="N17" i="12" l="1"/>
  <c r="M18" i="12"/>
  <c r="N18" i="12" l="1"/>
  <c r="M19" i="12"/>
  <c r="M20" i="12" l="1"/>
  <c r="N19" i="12"/>
  <c r="N20" i="12" l="1"/>
  <c r="M21" i="12"/>
  <c r="M22" i="12" l="1"/>
  <c r="N21" i="12"/>
  <c r="M23" i="12" l="1"/>
  <c r="N22" i="12"/>
  <c r="M24" i="12" l="1"/>
  <c r="N23" i="12"/>
  <c r="M25" i="12" l="1"/>
  <c r="N24" i="12"/>
  <c r="M26" i="12" l="1"/>
  <c r="N25" i="12"/>
  <c r="N26" i="12" l="1"/>
  <c r="M27" i="12"/>
  <c r="N27" i="12" l="1"/>
  <c r="M28" i="12"/>
  <c r="M29" i="12" l="1"/>
  <c r="N28" i="12"/>
  <c r="M30" i="12" l="1"/>
  <c r="N29" i="12"/>
  <c r="N30" i="12" l="1"/>
  <c r="M31" i="12"/>
  <c r="N31" i="12" l="1"/>
  <c r="M32" i="12"/>
  <c r="N32" i="12" l="1"/>
  <c r="M33" i="12"/>
  <c r="N33" i="12" l="1"/>
  <c r="M34" i="12"/>
  <c r="M35" i="12" l="1"/>
  <c r="N34" i="12"/>
  <c r="N35" i="12" l="1"/>
  <c r="M36" i="12"/>
  <c r="N36" i="12" l="1"/>
  <c r="M37" i="12"/>
  <c r="M38" i="12" l="1"/>
  <c r="N37" i="12"/>
  <c r="M39" i="12" l="1"/>
  <c r="N38" i="12"/>
  <c r="N39" i="12" l="1"/>
  <c r="M40" i="12"/>
  <c r="N40" i="12" l="1"/>
  <c r="M41" i="12"/>
  <c r="M42" i="12" l="1"/>
  <c r="N41" i="12"/>
  <c r="M43" i="12" l="1"/>
  <c r="N42" i="12"/>
  <c r="N43" i="12" l="1"/>
  <c r="M44" i="12"/>
  <c r="M45" i="12" l="1"/>
  <c r="N44" i="12"/>
  <c r="N45" i="12" l="1"/>
</calcChain>
</file>

<file path=xl/sharedStrings.xml><?xml version="1.0" encoding="utf-8"?>
<sst xmlns="http://schemas.openxmlformats.org/spreadsheetml/2006/main" count="18" uniqueCount="18">
  <si>
    <t>Average</t>
  </si>
  <si>
    <t>CFMU, long-term</t>
  </si>
  <si>
    <t>Linear ex-ante estimation (tCO2e/ha)</t>
  </si>
  <si>
    <t>Cummulative ER (tCO2e/ha)</t>
  </si>
  <si>
    <t>CO2-Performance</t>
  </si>
  <si>
    <t>CO2-Performance Long-Term Average</t>
  </si>
  <si>
    <t>Cummulative tCO2e/yr</t>
  </si>
  <si>
    <t>Cummulative (tCO2e/ha/yr)</t>
  </si>
  <si>
    <t>Long-term average (tCO2e/ha)</t>
  </si>
  <si>
    <t>Gross CO2 reduction per year (tCO2/ha)</t>
  </si>
  <si>
    <t>Applicable area (ha)</t>
  </si>
  <si>
    <t>Crediting years (yr)</t>
  </si>
  <si>
    <t>Rotation harvesting period (yr)</t>
  </si>
  <si>
    <t>Cummulative reduction (tCO2e/yr)</t>
  </si>
  <si>
    <t>Net reduction (tCO2e/ha/yr)</t>
  </si>
  <si>
    <t xml:space="preserve">Emmisions Baseline (ha/year) </t>
  </si>
  <si>
    <t>crediting year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</si>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</sst>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"/>
    <numFmt numFmtId="166" formatCode="0.0000"/>
    <numFmt numFmtId="167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2" fontId="2" fillId="2" borderId="1" xfId="0" applyNumberFormat="1" applyFont="1" applyFill="1" applyBorder="1"/>
    <xf numFmtId="1" fontId="2" fillId="2" borderId="1" xfId="0" applyNumberFormat="1" applyFont="1" applyFill="1" applyBorder="1"/>
    <xf numFmtId="0" fontId="0" fillId="2" borderId="0" xfId="0" applyFill="1" applyAlignment="1">
      <alignment horizontal="left"/>
    </xf>
    <xf numFmtId="0" fontId="2" fillId="2" borderId="0" xfId="0" applyFont="1" applyFill="1"/>
    <xf numFmtId="2" fontId="0" fillId="0" borderId="1" xfId="0" applyNumberFormat="1" applyBorder="1"/>
    <xf numFmtId="166" fontId="0" fillId="0" borderId="0" xfId="0" applyNumberFormat="1"/>
    <xf numFmtId="0" fontId="5" fillId="0" borderId="0" xfId="0" applyFont="1"/>
    <xf numFmtId="164" fontId="4" fillId="0" borderId="0" xfId="1" applyFont="1"/>
    <xf numFmtId="2" fontId="0" fillId="0" borderId="1" xfId="0" applyNumberFormat="1" applyBorder="1" applyAlignment="1">
      <alignment wrapText="1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2" fontId="0" fillId="6" borderId="1" xfId="0" applyNumberFormat="1" applyFill="1" applyBorder="1" applyAlignment="1">
      <alignment wrapText="1"/>
    </xf>
    <xf numFmtId="2" fontId="0" fillId="4" borderId="1" xfId="0" applyNumberFormat="1" applyFill="1" applyBorder="1"/>
    <xf numFmtId="1" fontId="1" fillId="0" borderId="1" xfId="0" applyNumberFormat="1" applyFont="1" applyBorder="1"/>
    <xf numFmtId="0" fontId="0" fillId="5" borderId="1" xfId="0" applyFill="1" applyBorder="1"/>
    <xf numFmtId="2" fontId="0" fillId="5" borderId="1" xfId="0" applyNumberFormat="1" applyFill="1" applyBorder="1"/>
    <xf numFmtId="0" fontId="1" fillId="2" borderId="1" xfId="0" applyFont="1" applyFill="1" applyBorder="1" applyAlignment="1">
      <alignment horizontal="center" vertical="center" wrapText="1"/>
    </xf>
    <xf numFmtId="167" fontId="0" fillId="0" borderId="1" xfId="1" applyNumberFormat="1" applyFont="1" applyBorder="1"/>
    <xf numFmtId="167" fontId="0" fillId="0" borderId="1" xfId="1" applyNumberFormat="1" applyFont="1" applyFill="1" applyBorder="1"/>
    <xf numFmtId="0" fontId="1" fillId="0" borderId="1" xfId="0" applyFont="1" applyBorder="1"/>
    <xf numFmtId="2" fontId="1" fillId="2" borderId="1" xfId="0" applyNumberFormat="1" applyFont="1" applyFill="1" applyBorder="1"/>
    <xf numFmtId="165" fontId="6" fillId="2" borderId="1" xfId="0" applyNumberFormat="1" applyFont="1" applyFill="1" applyBorder="1"/>
    <xf numFmtId="2" fontId="1" fillId="0" borderId="1" xfId="0" applyNumberFormat="1" applyFont="1" applyBorder="1"/>
    <xf numFmtId="2" fontId="6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2" fillId="7" borderId="1" xfId="0" applyNumberFormat="1" applyFont="1" applyFill="1" applyBorder="1"/>
    <xf numFmtId="2" fontId="0" fillId="7" borderId="1" xfId="0" applyNumberFormat="1" applyFill="1" applyBorder="1" applyAlignment="1">
      <alignment wrapText="1"/>
    </xf>
    <xf numFmtId="2" fontId="0" fillId="7" borderId="1" xfId="0" applyNumberFormat="1" applyFill="1" applyBorder="1" applyAlignment="1" applyProtection="1">
      <alignment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31751</xdr:colOff>
      <xdr:row>46</xdr:row>
      <xdr:rowOff>95249</xdr:rowOff>
    </xdr:from>
    <xdr:to>
      <xdr:col>2</xdr:col>
      <xdr:colOff>1270001</xdr:colOff>
      <xdr:row>52</xdr:row>
      <xdr:rowOff>113018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EF8CD93-F759-2643-BCEE-880F80788A00}"/>
            </a:ext>
          </a:extLst>
        </xdr:cNvPr>
        <xdr:cNvGrpSpPr/>
      </xdr:nvGrpSpPr>
      <xdr:grpSpPr>
        <a:xfrm>
          <a:off x="1979084" y="9556749"/>
          <a:ext cx="1238250" cy="1160769"/>
          <a:chOff x="666750" y="9630833"/>
          <a:chExt cx="1238250" cy="1160769"/>
        </a:xfrm>
      </xdr:grpSpPr>
      <xdr:sp macro="" textlink="">
        <xdr:nvSpPr>
          <xdr:cNvPr id="2" name="Right Brace 1">
            <a:extLst>
              <a:ext uri="{FF2B5EF4-FFF2-40B4-BE49-F238E27FC236}">
                <a16:creationId xmlns:a16="http://schemas.microsoft.com/office/drawing/2014/main" id="{B8E1B900-9B72-F246-9ACE-D0967D9FCE8A}"/>
              </a:ext>
            </a:extLst>
          </xdr:cNvPr>
          <xdr:cNvSpPr/>
        </xdr:nvSpPr>
        <xdr:spPr>
          <a:xfrm rot="16200000">
            <a:off x="1169458" y="9128125"/>
            <a:ext cx="232834" cy="1238250"/>
          </a:xfrm>
          <a:prstGeom prst="rightBrac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AA194274-B681-4E43-A9E8-2C75B0BF458A}"/>
              </a:ext>
            </a:extLst>
          </xdr:cNvPr>
          <xdr:cNvSpPr txBox="1"/>
        </xdr:nvSpPr>
        <xdr:spPr>
          <a:xfrm rot="10800000" flipH="1" flipV="1">
            <a:off x="787980" y="9838136"/>
            <a:ext cx="1000603" cy="953466"/>
          </a:xfrm>
          <a:prstGeom prst="rect">
            <a:avLst/>
          </a:prstGeom>
          <a:solidFill>
            <a:schemeClr val="bg1"/>
          </a:solidFill>
          <a:ln>
            <a:solidFill>
              <a:schemeClr val="bg2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en-US" sz="1100"/>
              <a:t>This is the model used to assess CO2-performance of the project</a:t>
            </a:r>
          </a:p>
        </xdr:txBody>
      </xdr:sp>
    </xdr:grpSp>
    <xdr:clientData/>
  </xdr:twoCellAnchor>
  <xdr:twoCellAnchor>
    <xdr:from>
      <xdr:col>6</xdr:col>
      <xdr:colOff>190501</xdr:colOff>
      <xdr:row>9</xdr:row>
      <xdr:rowOff>10581</xdr:rowOff>
    </xdr:from>
    <xdr:to>
      <xdr:col>9</xdr:col>
      <xdr:colOff>772583</xdr:colOff>
      <xdr:row>44</xdr:row>
      <xdr:rowOff>158749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A52CD904-E0F0-4441-9892-47830D113D61}"/>
            </a:ext>
          </a:extLst>
        </xdr:cNvPr>
        <xdr:cNvGrpSpPr/>
      </xdr:nvGrpSpPr>
      <xdr:grpSpPr>
        <a:xfrm>
          <a:off x="7302501" y="2412998"/>
          <a:ext cx="2434165" cy="6826251"/>
          <a:chOff x="7302501" y="2412998"/>
          <a:chExt cx="2434165" cy="6826251"/>
        </a:xfrm>
      </xdr:grpSpPr>
      <xdr:sp macro="" textlink="">
        <xdr:nvSpPr>
          <xdr:cNvPr id="5" name="Left Brace 4">
            <a:extLst>
              <a:ext uri="{FF2B5EF4-FFF2-40B4-BE49-F238E27FC236}">
                <a16:creationId xmlns:a16="http://schemas.microsoft.com/office/drawing/2014/main" id="{B1F55343-15AA-9942-AC45-D724B86122ED}"/>
              </a:ext>
            </a:extLst>
          </xdr:cNvPr>
          <xdr:cNvSpPr/>
        </xdr:nvSpPr>
        <xdr:spPr>
          <a:xfrm>
            <a:off x="7302501" y="2412998"/>
            <a:ext cx="571500" cy="6826251"/>
          </a:xfrm>
          <a:prstGeom prst="leftBrac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A9A98954-C0FE-6D49-81E1-98BA2DA4EF1B}"/>
              </a:ext>
            </a:extLst>
          </xdr:cNvPr>
          <xdr:cNvSpPr txBox="1"/>
        </xdr:nvSpPr>
        <xdr:spPr>
          <a:xfrm>
            <a:off x="7715249" y="5566834"/>
            <a:ext cx="2021417" cy="49741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/>
              <a:t>Crediting periods shall encompass full rotation cycles </a:t>
            </a:r>
          </a:p>
        </xdr:txBody>
      </xdr:sp>
    </xdr:grpSp>
    <xdr:clientData/>
  </xdr:twoCellAnchor>
  <xdr:twoCellAnchor>
    <xdr:from>
      <xdr:col>6</xdr:col>
      <xdr:colOff>63499</xdr:colOff>
      <xdr:row>17</xdr:row>
      <xdr:rowOff>95250</xdr:rowOff>
    </xdr:from>
    <xdr:to>
      <xdr:col>10</xdr:col>
      <xdr:colOff>10583</xdr:colOff>
      <xdr:row>21</xdr:row>
      <xdr:rowOff>137584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FAE44487-B0C7-2440-B55B-653997E847BD}"/>
            </a:ext>
          </a:extLst>
        </xdr:cNvPr>
        <xdr:cNvGrpSpPr/>
      </xdr:nvGrpSpPr>
      <xdr:grpSpPr>
        <a:xfrm>
          <a:off x="7175499" y="4032250"/>
          <a:ext cx="2688167" cy="804334"/>
          <a:chOff x="7175499" y="4032250"/>
          <a:chExt cx="2688167" cy="804334"/>
        </a:xfrm>
      </xdr:grpSpPr>
      <xdr:sp macro="" textlink="">
        <xdr:nvSpPr>
          <xdr:cNvPr id="8" name="Right Arrow 7">
            <a:extLst>
              <a:ext uri="{FF2B5EF4-FFF2-40B4-BE49-F238E27FC236}">
                <a16:creationId xmlns:a16="http://schemas.microsoft.com/office/drawing/2014/main" id="{9D9DF40C-20FC-4549-BE7A-4403D87F9B92}"/>
              </a:ext>
            </a:extLst>
          </xdr:cNvPr>
          <xdr:cNvSpPr/>
        </xdr:nvSpPr>
        <xdr:spPr>
          <a:xfrm>
            <a:off x="7175499" y="4307416"/>
            <a:ext cx="1164167" cy="211667"/>
          </a:xfrm>
          <a:prstGeom prst="right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4BD10E50-0B42-F54C-8AE0-D5FE6522F5C7}"/>
              </a:ext>
            </a:extLst>
          </xdr:cNvPr>
          <xdr:cNvSpPr txBox="1"/>
        </xdr:nvSpPr>
        <xdr:spPr>
          <a:xfrm>
            <a:off x="8646583" y="4032250"/>
            <a:ext cx="1217083" cy="80433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/>
              <a:t>Mandatory</a:t>
            </a:r>
            <a:r>
              <a:rPr lang="en-US" sz="1100" baseline="0"/>
              <a:t> verification audit and performance review</a:t>
            </a:r>
            <a:endParaRPr lang="en-US" sz="1100"/>
          </a:p>
        </xdr:txBody>
      </xdr:sp>
    </xdr:grpSp>
    <xdr:clientData/>
  </xdr:twoCellAnchor>
  <xdr:twoCellAnchor>
    <xdr:from>
      <xdr:col>6</xdr:col>
      <xdr:colOff>52916</xdr:colOff>
      <xdr:row>30</xdr:row>
      <xdr:rowOff>4233</xdr:rowOff>
    </xdr:from>
    <xdr:to>
      <xdr:col>9</xdr:col>
      <xdr:colOff>850899</xdr:colOff>
      <xdr:row>34</xdr:row>
      <xdr:rowOff>46567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7CDEC053-CF79-454C-93FE-DB8AE18A5A38}"/>
            </a:ext>
          </a:extLst>
        </xdr:cNvPr>
        <xdr:cNvGrpSpPr/>
      </xdr:nvGrpSpPr>
      <xdr:grpSpPr>
        <a:xfrm>
          <a:off x="7164916" y="6417733"/>
          <a:ext cx="2650066" cy="804334"/>
          <a:chOff x="7186083" y="6608233"/>
          <a:chExt cx="2650066" cy="804334"/>
        </a:xfrm>
      </xdr:grpSpPr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3891BCF8-5C51-7246-9896-272A38B033D9}"/>
              </a:ext>
            </a:extLst>
          </xdr:cNvPr>
          <xdr:cNvSpPr txBox="1"/>
        </xdr:nvSpPr>
        <xdr:spPr>
          <a:xfrm>
            <a:off x="8619066" y="6608233"/>
            <a:ext cx="1217083" cy="80433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/>
              <a:t>Mandatory</a:t>
            </a:r>
            <a:r>
              <a:rPr lang="en-US" sz="1100" baseline="0"/>
              <a:t> verification audit and performance review</a:t>
            </a:r>
            <a:endParaRPr lang="en-US" sz="1100"/>
          </a:p>
        </xdr:txBody>
      </xdr:sp>
      <xdr:sp macro="" textlink="">
        <xdr:nvSpPr>
          <xdr:cNvPr id="12" name="Right Arrow 11">
            <a:extLst>
              <a:ext uri="{FF2B5EF4-FFF2-40B4-BE49-F238E27FC236}">
                <a16:creationId xmlns:a16="http://schemas.microsoft.com/office/drawing/2014/main" id="{AA4FB30C-8C9B-6A47-A9E1-B70CB7356868}"/>
              </a:ext>
            </a:extLst>
          </xdr:cNvPr>
          <xdr:cNvSpPr/>
        </xdr:nvSpPr>
        <xdr:spPr>
          <a:xfrm>
            <a:off x="7186083" y="6783917"/>
            <a:ext cx="1164167" cy="211667"/>
          </a:xfrm>
          <a:prstGeom prst="right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2_Active/Vichada_Carbon/2015/PAZ/Supporting%20Documentation/PAZ/Supporting%20Documentation/PAZ15-FIX6-AR-Soil-Carbon-Tool_fin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/2_Active/Vichada_Carbon/2015/PAZ15-FIX1-Vichada-Carbon%20Model55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alculator"/>
      <sheetName val="Background"/>
      <sheetName val="Tabelle1"/>
      <sheetName val="PAZ15-FIX6-AR-Soil-Carbon-Tool_"/>
    </sheetNames>
    <sheetDataSet>
      <sheetData sheetId="0"/>
      <sheetData sheetId="1"/>
      <sheetData sheetId="2">
        <row r="16">
          <cell r="C16">
            <v>0</v>
          </cell>
          <cell r="D16" t="str">
            <v>HAC soils</v>
          </cell>
          <cell r="E16" t="str">
            <v>LAC soils</v>
          </cell>
          <cell r="F16" t="str">
            <v>Sandy soils</v>
          </cell>
          <cell r="G16" t="str">
            <v>Spodic soils</v>
          </cell>
          <cell r="H16" t="str">
            <v xml:space="preserve">Volcanic soils </v>
          </cell>
          <cell r="K16">
            <v>0</v>
          </cell>
          <cell r="L16" t="str">
            <v>1. Long-term cultivated cropland</v>
          </cell>
          <cell r="M16" t="str">
            <v>2. Short-term or set aside cropland</v>
          </cell>
          <cell r="N16" t="str">
            <v>3. Grassland</v>
          </cell>
          <cell r="Q16">
            <v>0</v>
          </cell>
          <cell r="R16" t="str">
            <v>1. Full tillage</v>
          </cell>
          <cell r="S16" t="str">
            <v>2. Reduced tillage</v>
          </cell>
          <cell r="T16" t="str">
            <v>3. No-till</v>
          </cell>
          <cell r="W16">
            <v>0</v>
          </cell>
          <cell r="X16" t="str">
            <v>1. Improved</v>
          </cell>
          <cell r="Y16" t="str">
            <v>2. Nominal</v>
          </cell>
          <cell r="Z16" t="str">
            <v>3. Moderately degraded</v>
          </cell>
          <cell r="AA16" t="str">
            <v>4. Severely degraded</v>
          </cell>
        </row>
        <row r="17">
          <cell r="B17">
            <v>0</v>
          </cell>
        </row>
        <row r="18">
          <cell r="B18" t="str">
            <v xml:space="preserve">Boreal </v>
          </cell>
        </row>
        <row r="19">
          <cell r="B19" t="str">
            <v xml:space="preserve">Temperate, cold, dry </v>
          </cell>
        </row>
        <row r="20">
          <cell r="B20" t="str">
            <v xml:space="preserve">Temperate, cold, moist </v>
          </cell>
        </row>
        <row r="21">
          <cell r="B21" t="str">
            <v xml:space="preserve">Temperate, warm, dry </v>
          </cell>
        </row>
        <row r="22">
          <cell r="B22" t="str">
            <v xml:space="preserve">Temperate, warm, moist </v>
          </cell>
        </row>
        <row r="23">
          <cell r="B23" t="str">
            <v xml:space="preserve">Tropical, dry </v>
          </cell>
        </row>
        <row r="24">
          <cell r="B24" t="str">
            <v xml:space="preserve">Tropical, moist </v>
          </cell>
        </row>
        <row r="25">
          <cell r="B25" t="str">
            <v xml:space="preserve">Tropical, montane </v>
          </cell>
        </row>
        <row r="26">
          <cell r="B26" t="str">
            <v xml:space="preserve">Tropical, wet </v>
          </cell>
        </row>
        <row r="29">
          <cell r="C29">
            <v>0</v>
          </cell>
          <cell r="D29" t="str">
            <v>1. Low</v>
          </cell>
          <cell r="E29" t="str">
            <v>2. Medium</v>
          </cell>
          <cell r="F29" t="str">
            <v>3. High without manure</v>
          </cell>
          <cell r="G29" t="str">
            <v>4. High with manure</v>
          </cell>
          <cell r="K29">
            <v>0</v>
          </cell>
          <cell r="L29" t="str">
            <v>1. Low</v>
          </cell>
          <cell r="M29" t="str">
            <v>2. Medium</v>
          </cell>
          <cell r="N29" t="str">
            <v>3. High</v>
          </cell>
        </row>
      </sheetData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000 (50)"/>
      <sheetName val="MRV-MU000 (50)"/>
      <sheetName val="MU000 Credits (50)"/>
      <sheetName val="1.Model Description"/>
      <sheetName val="2.Acronyms"/>
      <sheetName val="3.GS Definitions"/>
      <sheetName val="4.Values and Factors"/>
      <sheetName val="SUMMARY"/>
      <sheetName val="MUs Modelling"/>
      <sheetName val="Summary(2)"/>
      <sheetName val="MU"/>
      <sheetName val="MU ER"/>
      <sheetName val="MUs Modelling (2)"/>
      <sheetName val="Elegible area-GIS"/>
      <sheetName val="Soil Calculator"/>
      <sheetName val="scientific data "/>
      <sheetName val="MRV Data"/>
      <sheetName val="Sources"/>
      <sheetName val="MUT"/>
      <sheetName val="MUT ER "/>
      <sheetName val="MU1"/>
      <sheetName val="MU1 ER "/>
      <sheetName val="MU2"/>
      <sheetName val="MU2 ER "/>
      <sheetName val="MU3"/>
      <sheetName val="MU3 ER "/>
      <sheetName val="MU4"/>
      <sheetName val="MU4 ER "/>
      <sheetName val="MU5"/>
      <sheetName val="MU5 ER "/>
      <sheetName val="MU6"/>
      <sheetName val="MU6 ER "/>
      <sheetName val="MU7"/>
      <sheetName val="MU7 ER "/>
      <sheetName val="MU8"/>
      <sheetName val="MU8 ER"/>
      <sheetName val="MU9"/>
      <sheetName val="MU9 ER "/>
      <sheetName val="MU10"/>
      <sheetName val="MU10 ER "/>
      <sheetName val="MU11"/>
      <sheetName val="MU11 ER "/>
      <sheetName val="MU12"/>
      <sheetName val="MU12 ER "/>
      <sheetName val="MU13"/>
      <sheetName val="MU13 ER "/>
      <sheetName val="MU14"/>
      <sheetName val="MU14 ER"/>
      <sheetName val="MU15"/>
      <sheetName val="MU15 ER"/>
      <sheetName val="MU16"/>
      <sheetName val="MU16 ER "/>
      <sheetName val="MU17"/>
      <sheetName val="MU17 ER "/>
      <sheetName val="MU18"/>
      <sheetName val="MU18 ER "/>
      <sheetName val="MU19"/>
      <sheetName val="MU19 ER "/>
      <sheetName val="MU20"/>
      <sheetName val="MU20 ER "/>
      <sheetName val="MU21"/>
      <sheetName val="MU21 ER"/>
      <sheetName val="MU22"/>
      <sheetName val="MU22 ER"/>
      <sheetName val="MU23"/>
      <sheetName val="MU23 ER"/>
      <sheetName val="MU24"/>
      <sheetName val="MU24 ER"/>
      <sheetName val="MU25"/>
      <sheetName val="MU25 ER"/>
      <sheetName val="MU26"/>
      <sheetName val="MU26 ER"/>
      <sheetName val="MU27"/>
      <sheetName val="MU27 ER"/>
      <sheetName val="MU28"/>
      <sheetName val="MU28 ER"/>
      <sheetName val="Tabel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7">
          <cell r="C17">
            <v>2006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0E85B-87B6-F548-8EA4-A13382705EBF}">
  <sheetPr>
    <tabColor theme="6" tint="-0.249977111117893"/>
  </sheetPr>
  <dimension ref="A3:Q48"/>
  <sheetViews>
    <sheetView tabSelected="1" topLeftCell="A9" zoomScale="120" zoomScaleNormal="120" workbookViewId="0">
      <selection activeCell="Q26" sqref="Q26"/>
    </sheetView>
  </sheetViews>
  <sheetFormatPr baseColWidth="10" defaultColWidth="8.83203125" defaultRowHeight="15" x14ac:dyDescent="0.2"/>
  <cols>
    <col min="1" max="1" width="8.6640625" customWidth="1"/>
    <col min="2" max="6" width="17" customWidth="1"/>
    <col min="7" max="7" width="12.6640625" customWidth="1"/>
    <col min="8" max="8" width="11.6640625" hidden="1" customWidth="1"/>
    <col min="9" max="10" width="11.6640625" customWidth="1"/>
    <col min="11" max="11" width="10.6640625" customWidth="1"/>
    <col min="12" max="12" width="9.83203125" customWidth="1"/>
    <col min="13" max="13" width="12" bestFit="1" customWidth="1"/>
    <col min="14" max="14" width="13.1640625" customWidth="1"/>
    <col min="15" max="15" width="10.33203125" bestFit="1" customWidth="1"/>
    <col min="17" max="17" width="15.5" bestFit="1" customWidth="1"/>
    <col min="18" max="18" width="16.5" bestFit="1" customWidth="1"/>
    <col min="19" max="19" width="20.6640625" customWidth="1"/>
  </cols>
  <sheetData>
    <row r="3" spans="1:17" x14ac:dyDescent="0.2">
      <c r="A3" s="28" t="s">
        <v>9</v>
      </c>
      <c r="B3" s="29"/>
      <c r="C3" s="29"/>
      <c r="D3" s="30"/>
      <c r="E3" s="2">
        <v>5</v>
      </c>
    </row>
    <row r="4" spans="1:17" x14ac:dyDescent="0.2">
      <c r="A4" s="28" t="s">
        <v>10</v>
      </c>
      <c r="B4" s="29"/>
      <c r="C4" s="29"/>
      <c r="D4" s="30"/>
      <c r="E4" s="3">
        <v>400</v>
      </c>
    </row>
    <row r="5" spans="1:17" x14ac:dyDescent="0.2">
      <c r="A5" s="28" t="s">
        <v>11</v>
      </c>
      <c r="B5" s="29"/>
      <c r="C5" s="29"/>
      <c r="D5" s="30"/>
      <c r="E5" s="3">
        <f>COUNT(A10:A45)</f>
        <v>36</v>
      </c>
    </row>
    <row r="6" spans="1:17" x14ac:dyDescent="0.2">
      <c r="A6" s="28" t="s">
        <v>12</v>
      </c>
      <c r="B6" s="29"/>
      <c r="C6" s="29"/>
      <c r="D6" s="30"/>
      <c r="E6" s="32">
        <v>12</v>
      </c>
    </row>
    <row r="7" spans="1:17" ht="31.25" customHeight="1" x14ac:dyDescent="0.2">
      <c r="A7" s="4"/>
      <c r="B7" s="4"/>
      <c r="C7" s="4"/>
      <c r="D7" s="5"/>
    </row>
    <row r="8" spans="1:17" ht="20.5" customHeight="1" x14ac:dyDescent="0.2">
      <c r="B8" s="31" t="s">
        <v>4</v>
      </c>
      <c r="C8" s="31"/>
      <c r="D8" s="31"/>
      <c r="E8" s="31"/>
      <c r="F8" s="31"/>
      <c r="L8" s="27" t="s">
        <v>5</v>
      </c>
      <c r="M8" s="27"/>
      <c r="N8" s="27"/>
    </row>
    <row r="9" spans="1:17" ht="48" x14ac:dyDescent="0.2">
      <c r="A9" s="19" t="s">
        <v>16</v>
      </c>
      <c r="B9" s="19" t="s">
        <v>2</v>
      </c>
      <c r="C9" s="19" t="s">
        <v>3</v>
      </c>
      <c r="D9" s="19" t="s">
        <v>15</v>
      </c>
      <c r="E9" s="19" t="s">
        <v>14</v>
      </c>
      <c r="F9" s="19" t="s">
        <v>13</v>
      </c>
      <c r="G9" s="1"/>
      <c r="H9" s="1"/>
      <c r="I9" s="1"/>
      <c r="J9" s="1"/>
      <c r="L9" s="19" t="s">
        <v>8</v>
      </c>
      <c r="M9" s="19" t="s">
        <v>7</v>
      </c>
      <c r="N9" s="19" t="s">
        <v>6</v>
      </c>
    </row>
    <row r="10" spans="1:17" x14ac:dyDescent="0.2">
      <c r="A10" s="13">
        <v>1</v>
      </c>
      <c r="B10" s="14">
        <f>E3</f>
        <v>5</v>
      </c>
      <c r="C10" s="14">
        <f>B10</f>
        <v>5</v>
      </c>
      <c r="D10" s="12">
        <v>7.48</v>
      </c>
      <c r="E10" s="10">
        <f>B10-D10</f>
        <v>-2.4800000000000004</v>
      </c>
      <c r="F10" s="12">
        <f>E10</f>
        <v>-2.4800000000000004</v>
      </c>
      <c r="G10" s="1"/>
      <c r="H10" s="1"/>
      <c r="I10" s="1"/>
      <c r="J10" s="1"/>
      <c r="L10" s="6">
        <f>$F$48</f>
        <v>0.74669753086419755</v>
      </c>
      <c r="M10" s="6">
        <f>L10</f>
        <v>0.74669753086419755</v>
      </c>
      <c r="N10" s="20">
        <v>0</v>
      </c>
    </row>
    <row r="11" spans="1:17" x14ac:dyDescent="0.2">
      <c r="A11" s="13">
        <v>2</v>
      </c>
      <c r="B11" s="10">
        <f t="shared" ref="B11:B20" si="0">$E$3</f>
        <v>5</v>
      </c>
      <c r="C11" s="10">
        <f t="shared" ref="C11:C32" si="1">C10+B11</f>
        <v>10</v>
      </c>
      <c r="D11" s="12"/>
      <c r="E11" s="10">
        <f>B11-D11</f>
        <v>5</v>
      </c>
      <c r="F11" s="12">
        <f t="shared" ref="F11:F45" si="2">F10+E11</f>
        <v>2.5199999999999996</v>
      </c>
      <c r="G11" s="1"/>
      <c r="H11" s="1"/>
      <c r="I11" s="1"/>
      <c r="J11" s="1"/>
      <c r="L11" s="6">
        <f>$F$48</f>
        <v>0.74669753086419755</v>
      </c>
      <c r="M11" s="6">
        <f>M10+L11</f>
        <v>1.4933950617283951</v>
      </c>
      <c r="N11" s="20">
        <f>M11*$E$4</f>
        <v>597.35802469135808</v>
      </c>
    </row>
    <row r="12" spans="1:17" x14ac:dyDescent="0.2">
      <c r="A12" s="13">
        <v>3</v>
      </c>
      <c r="B12" s="10">
        <f t="shared" si="0"/>
        <v>5</v>
      </c>
      <c r="C12" s="10">
        <f t="shared" si="1"/>
        <v>15</v>
      </c>
      <c r="D12" s="11"/>
      <c r="E12" s="10">
        <f t="shared" ref="E12:E33" si="3">B12-D12</f>
        <v>5</v>
      </c>
      <c r="F12" s="12">
        <f t="shared" si="2"/>
        <v>7.52</v>
      </c>
      <c r="G12" s="1"/>
      <c r="H12" s="1"/>
      <c r="I12" s="1"/>
      <c r="J12" s="1"/>
      <c r="L12" s="6">
        <f>$F$48</f>
        <v>0.74669753086419755</v>
      </c>
      <c r="M12" s="6">
        <f t="shared" ref="M12:M45" si="4">M11+L12</f>
        <v>2.2400925925925925</v>
      </c>
      <c r="N12" s="20">
        <f t="shared" ref="N12:N15" si="5">M12*$E$4</f>
        <v>896.03703703703695</v>
      </c>
    </row>
    <row r="13" spans="1:17" x14ac:dyDescent="0.2">
      <c r="A13" s="13">
        <v>4</v>
      </c>
      <c r="B13" s="10">
        <f t="shared" si="0"/>
        <v>5</v>
      </c>
      <c r="C13" s="10">
        <f t="shared" si="1"/>
        <v>20</v>
      </c>
      <c r="D13" s="11"/>
      <c r="E13" s="10">
        <f t="shared" si="3"/>
        <v>5</v>
      </c>
      <c r="F13" s="12">
        <f t="shared" si="2"/>
        <v>12.52</v>
      </c>
      <c r="G13" s="1"/>
      <c r="H13" s="1"/>
      <c r="I13" s="1"/>
      <c r="J13" s="1"/>
      <c r="L13" s="6">
        <f>$F$48</f>
        <v>0.74669753086419755</v>
      </c>
      <c r="M13" s="6">
        <f>M12+L13</f>
        <v>2.9867901234567902</v>
      </c>
      <c r="N13" s="20">
        <f t="shared" si="5"/>
        <v>1194.7160493827162</v>
      </c>
    </row>
    <row r="14" spans="1:17" x14ac:dyDescent="0.2">
      <c r="A14" s="13">
        <v>5</v>
      </c>
      <c r="B14" s="10">
        <f t="shared" si="0"/>
        <v>5</v>
      </c>
      <c r="C14" s="10">
        <f t="shared" si="1"/>
        <v>25</v>
      </c>
      <c r="D14" s="11"/>
      <c r="E14" s="10">
        <f t="shared" si="3"/>
        <v>5</v>
      </c>
      <c r="F14" s="12">
        <f t="shared" si="2"/>
        <v>17.52</v>
      </c>
      <c r="G14" s="1"/>
      <c r="H14" s="1"/>
      <c r="I14" s="1"/>
      <c r="J14" s="1"/>
      <c r="L14" s="6">
        <f>$F$48</f>
        <v>0.74669753086419755</v>
      </c>
      <c r="M14" s="6">
        <f t="shared" si="4"/>
        <v>3.7334876543209878</v>
      </c>
      <c r="N14" s="20">
        <f t="shared" si="5"/>
        <v>1493.3950617283951</v>
      </c>
    </row>
    <row r="15" spans="1:17" x14ac:dyDescent="0.2">
      <c r="A15" s="13">
        <v>6</v>
      </c>
      <c r="B15" s="10">
        <f t="shared" si="0"/>
        <v>5</v>
      </c>
      <c r="C15" s="10">
        <f t="shared" si="1"/>
        <v>30</v>
      </c>
      <c r="D15" s="11"/>
      <c r="E15" s="10">
        <f t="shared" si="3"/>
        <v>5</v>
      </c>
      <c r="F15" s="12">
        <f t="shared" si="2"/>
        <v>22.52</v>
      </c>
      <c r="G15" s="1"/>
      <c r="H15" s="1"/>
      <c r="I15" s="1"/>
      <c r="J15" s="1"/>
      <c r="L15" s="6">
        <f>$F$48</f>
        <v>0.74669753086419755</v>
      </c>
      <c r="M15" s="6">
        <f t="shared" si="4"/>
        <v>4.480185185185185</v>
      </c>
      <c r="N15" s="21">
        <f t="shared" si="5"/>
        <v>1792.0740740740739</v>
      </c>
    </row>
    <row r="16" spans="1:17" ht="16" customHeight="1" x14ac:dyDescent="0.25">
      <c r="A16" s="13">
        <v>7</v>
      </c>
      <c r="B16" s="10">
        <f t="shared" si="0"/>
        <v>5</v>
      </c>
      <c r="C16" s="10">
        <f t="shared" si="1"/>
        <v>35</v>
      </c>
      <c r="D16" s="11"/>
      <c r="E16" s="10">
        <f t="shared" si="3"/>
        <v>5</v>
      </c>
      <c r="F16" s="12">
        <f t="shared" si="2"/>
        <v>27.52</v>
      </c>
      <c r="G16" s="1"/>
      <c r="H16" s="1"/>
      <c r="I16" s="1"/>
      <c r="J16" s="1"/>
      <c r="L16" s="6">
        <f>$F$48</f>
        <v>0.74669753086419755</v>
      </c>
      <c r="M16" s="6">
        <f t="shared" si="4"/>
        <v>5.2268827160493823</v>
      </c>
      <c r="N16" s="21">
        <f>M16*$E$4</f>
        <v>2090.7530864197529</v>
      </c>
      <c r="P16" s="9"/>
      <c r="Q16" s="8"/>
    </row>
    <row r="17" spans="1:14" x14ac:dyDescent="0.2">
      <c r="A17" s="13">
        <v>8</v>
      </c>
      <c r="B17" s="10">
        <f t="shared" si="0"/>
        <v>5</v>
      </c>
      <c r="C17" s="10">
        <f t="shared" si="1"/>
        <v>40</v>
      </c>
      <c r="D17" s="11"/>
      <c r="E17" s="10">
        <f t="shared" si="3"/>
        <v>5</v>
      </c>
      <c r="F17" s="12">
        <f t="shared" si="2"/>
        <v>32.519999999999996</v>
      </c>
      <c r="G17" s="1"/>
      <c r="H17" s="1"/>
      <c r="I17" s="1"/>
      <c r="J17" s="1"/>
      <c r="L17" s="6">
        <f>$F$48</f>
        <v>0.74669753086419755</v>
      </c>
      <c r="M17" s="6">
        <f t="shared" si="4"/>
        <v>5.9735802469135795</v>
      </c>
      <c r="N17" s="21">
        <f t="shared" ref="N17:N45" si="6">M17*$E$4</f>
        <v>2389.4320987654319</v>
      </c>
    </row>
    <row r="18" spans="1:14" x14ac:dyDescent="0.2">
      <c r="A18" s="13">
        <v>9</v>
      </c>
      <c r="B18" s="10">
        <f t="shared" si="0"/>
        <v>5</v>
      </c>
      <c r="C18" s="10">
        <f t="shared" si="1"/>
        <v>45</v>
      </c>
      <c r="D18" s="11"/>
      <c r="E18" s="10">
        <f t="shared" si="3"/>
        <v>5</v>
      </c>
      <c r="F18" s="12">
        <f t="shared" si="2"/>
        <v>37.519999999999996</v>
      </c>
      <c r="L18" s="6">
        <f>$F$48</f>
        <v>0.74669753086419755</v>
      </c>
      <c r="M18" s="6">
        <f t="shared" si="4"/>
        <v>6.7202777777777767</v>
      </c>
      <c r="N18" s="21">
        <f t="shared" si="6"/>
        <v>2688.1111111111109</v>
      </c>
    </row>
    <row r="19" spans="1:14" x14ac:dyDescent="0.2">
      <c r="A19" s="13">
        <v>10</v>
      </c>
      <c r="B19" s="10">
        <f t="shared" si="0"/>
        <v>5</v>
      </c>
      <c r="C19" s="10">
        <f t="shared" si="1"/>
        <v>50</v>
      </c>
      <c r="D19" s="11"/>
      <c r="E19" s="10">
        <f t="shared" si="3"/>
        <v>5</v>
      </c>
      <c r="F19" s="12">
        <f t="shared" si="2"/>
        <v>42.519999999999996</v>
      </c>
      <c r="L19" s="6">
        <f>$F$48</f>
        <v>0.74669753086419755</v>
      </c>
      <c r="M19" s="6">
        <f t="shared" si="4"/>
        <v>7.4669753086419739</v>
      </c>
      <c r="N19" s="21">
        <f t="shared" si="6"/>
        <v>2986.7901234567894</v>
      </c>
    </row>
    <row r="20" spans="1:14" x14ac:dyDescent="0.2">
      <c r="A20" s="13">
        <v>11</v>
      </c>
      <c r="B20" s="10">
        <f t="shared" si="0"/>
        <v>5</v>
      </c>
      <c r="C20" s="10">
        <f t="shared" si="1"/>
        <v>55</v>
      </c>
      <c r="D20" s="11"/>
      <c r="E20" s="10">
        <f t="shared" si="3"/>
        <v>5</v>
      </c>
      <c r="F20" s="12">
        <f t="shared" si="2"/>
        <v>47.519999999999996</v>
      </c>
      <c r="L20" s="6">
        <f>$F$48</f>
        <v>0.74669753086419755</v>
      </c>
      <c r="M20" s="6">
        <f t="shared" si="4"/>
        <v>8.213672839506172</v>
      </c>
      <c r="N20" s="21">
        <f t="shared" si="6"/>
        <v>3285.4691358024688</v>
      </c>
    </row>
    <row r="21" spans="1:14" x14ac:dyDescent="0.2">
      <c r="A21" s="13">
        <v>12</v>
      </c>
      <c r="B21" s="33">
        <v>0</v>
      </c>
      <c r="C21" s="33">
        <v>0</v>
      </c>
      <c r="D21" s="11"/>
      <c r="E21" s="33">
        <f t="shared" si="3"/>
        <v>0</v>
      </c>
      <c r="F21" s="34">
        <v>0</v>
      </c>
      <c r="L21" s="6">
        <f>$F$48</f>
        <v>0.74669753086419755</v>
      </c>
      <c r="M21" s="6">
        <f t="shared" si="4"/>
        <v>8.9603703703703701</v>
      </c>
      <c r="N21" s="21">
        <f t="shared" si="6"/>
        <v>3584.1481481481478</v>
      </c>
    </row>
    <row r="22" spans="1:14" x14ac:dyDescent="0.2">
      <c r="A22" s="13">
        <v>13</v>
      </c>
      <c r="B22" s="10">
        <f t="shared" ref="B22:B32" si="7">$E$3</f>
        <v>5</v>
      </c>
      <c r="C22" s="10">
        <f t="shared" si="1"/>
        <v>5</v>
      </c>
      <c r="D22" s="11"/>
      <c r="E22" s="10">
        <f t="shared" si="3"/>
        <v>5</v>
      </c>
      <c r="F22" s="12">
        <f t="shared" si="2"/>
        <v>5</v>
      </c>
      <c r="L22" s="6">
        <f>$F$48</f>
        <v>0.74669753086419755</v>
      </c>
      <c r="M22" s="6">
        <f t="shared" si="4"/>
        <v>9.7070679012345682</v>
      </c>
      <c r="N22" s="21">
        <f t="shared" si="6"/>
        <v>3882.8271604938273</v>
      </c>
    </row>
    <row r="23" spans="1:14" x14ac:dyDescent="0.2">
      <c r="A23" s="13">
        <v>14</v>
      </c>
      <c r="B23" s="10">
        <f t="shared" si="7"/>
        <v>5</v>
      </c>
      <c r="C23" s="10">
        <f t="shared" si="1"/>
        <v>10</v>
      </c>
      <c r="D23" s="11"/>
      <c r="E23" s="10">
        <f t="shared" si="3"/>
        <v>5</v>
      </c>
      <c r="F23" s="12">
        <f t="shared" si="2"/>
        <v>10</v>
      </c>
      <c r="L23" s="6">
        <f>$F$48</f>
        <v>0.74669753086419755</v>
      </c>
      <c r="M23" s="6">
        <f t="shared" si="4"/>
        <v>10.453765432098766</v>
      </c>
      <c r="N23" s="21">
        <f t="shared" si="6"/>
        <v>4181.5061728395067</v>
      </c>
    </row>
    <row r="24" spans="1:14" x14ac:dyDescent="0.2">
      <c r="A24" s="13">
        <v>15</v>
      </c>
      <c r="B24" s="10">
        <f t="shared" si="7"/>
        <v>5</v>
      </c>
      <c r="C24" s="10">
        <f t="shared" si="1"/>
        <v>15</v>
      </c>
      <c r="D24" s="11"/>
      <c r="E24" s="10">
        <f t="shared" si="3"/>
        <v>5</v>
      </c>
      <c r="F24" s="12">
        <f t="shared" si="2"/>
        <v>15</v>
      </c>
      <c r="L24" s="6">
        <f>$F$48</f>
        <v>0.74669753086419755</v>
      </c>
      <c r="M24" s="6">
        <f t="shared" si="4"/>
        <v>11.200462962962964</v>
      </c>
      <c r="N24" s="21">
        <f t="shared" si="6"/>
        <v>4480.1851851851861</v>
      </c>
    </row>
    <row r="25" spans="1:14" x14ac:dyDescent="0.2">
      <c r="A25" s="13">
        <v>16</v>
      </c>
      <c r="B25" s="10">
        <f t="shared" si="7"/>
        <v>5</v>
      </c>
      <c r="C25" s="10">
        <f t="shared" si="1"/>
        <v>20</v>
      </c>
      <c r="D25" s="11"/>
      <c r="E25" s="10">
        <f t="shared" si="3"/>
        <v>5</v>
      </c>
      <c r="F25" s="12">
        <f t="shared" si="2"/>
        <v>20</v>
      </c>
      <c r="L25" s="6">
        <f>$F$48</f>
        <v>0.74669753086419755</v>
      </c>
      <c r="M25" s="6">
        <f t="shared" si="4"/>
        <v>11.947160493827162</v>
      </c>
      <c r="N25" s="21">
        <f t="shared" si="6"/>
        <v>4778.8641975308647</v>
      </c>
    </row>
    <row r="26" spans="1:14" x14ac:dyDescent="0.2">
      <c r="A26" s="13">
        <v>17</v>
      </c>
      <c r="B26" s="10">
        <f t="shared" si="7"/>
        <v>5</v>
      </c>
      <c r="C26" s="10">
        <f t="shared" si="1"/>
        <v>25</v>
      </c>
      <c r="D26" s="11"/>
      <c r="E26" s="10">
        <f t="shared" si="3"/>
        <v>5</v>
      </c>
      <c r="F26" s="12">
        <f t="shared" si="2"/>
        <v>25</v>
      </c>
      <c r="L26" s="6">
        <f>$F$48</f>
        <v>0.74669753086419755</v>
      </c>
      <c r="M26" s="6">
        <f t="shared" si="4"/>
        <v>12.693858024691361</v>
      </c>
      <c r="N26" s="21">
        <f t="shared" si="6"/>
        <v>5077.5432098765441</v>
      </c>
    </row>
    <row r="27" spans="1:14" x14ac:dyDescent="0.2">
      <c r="A27" s="13">
        <v>18</v>
      </c>
      <c r="B27" s="10">
        <f t="shared" si="7"/>
        <v>5</v>
      </c>
      <c r="C27" s="10">
        <f t="shared" si="1"/>
        <v>30</v>
      </c>
      <c r="D27" s="11"/>
      <c r="E27" s="10">
        <f t="shared" si="3"/>
        <v>5</v>
      </c>
      <c r="F27" s="12">
        <f t="shared" si="2"/>
        <v>30</v>
      </c>
      <c r="L27" s="6">
        <f>$F$48</f>
        <v>0.74669753086419755</v>
      </c>
      <c r="M27" s="6">
        <f t="shared" si="4"/>
        <v>13.440555555555559</v>
      </c>
      <c r="N27" s="21">
        <f t="shared" si="6"/>
        <v>5376.2222222222235</v>
      </c>
    </row>
    <row r="28" spans="1:14" x14ac:dyDescent="0.2">
      <c r="A28" s="13">
        <v>19</v>
      </c>
      <c r="B28" s="10">
        <f t="shared" si="7"/>
        <v>5</v>
      </c>
      <c r="C28" s="10">
        <f t="shared" si="1"/>
        <v>35</v>
      </c>
      <c r="D28" s="11"/>
      <c r="E28" s="10">
        <f t="shared" si="3"/>
        <v>5</v>
      </c>
      <c r="F28" s="12">
        <f t="shared" si="2"/>
        <v>35</v>
      </c>
      <c r="L28" s="6">
        <f>$F$48</f>
        <v>0.74669753086419755</v>
      </c>
      <c r="M28" s="6">
        <f t="shared" si="4"/>
        <v>14.187253086419757</v>
      </c>
      <c r="N28" s="21">
        <f t="shared" si="6"/>
        <v>5674.901234567903</v>
      </c>
    </row>
    <row r="29" spans="1:14" x14ac:dyDescent="0.2">
      <c r="A29" s="13">
        <v>20</v>
      </c>
      <c r="B29" s="10">
        <f t="shared" si="7"/>
        <v>5</v>
      </c>
      <c r="C29" s="10">
        <f t="shared" si="1"/>
        <v>40</v>
      </c>
      <c r="D29" s="11"/>
      <c r="E29" s="10">
        <f t="shared" si="3"/>
        <v>5</v>
      </c>
      <c r="F29" s="12">
        <f t="shared" si="2"/>
        <v>40</v>
      </c>
      <c r="L29" s="6">
        <f>$F$48</f>
        <v>0.74669753086419755</v>
      </c>
      <c r="M29" s="6">
        <f t="shared" si="4"/>
        <v>14.933950617283955</v>
      </c>
      <c r="N29" s="21">
        <f t="shared" si="6"/>
        <v>5973.5802469135815</v>
      </c>
    </row>
    <row r="30" spans="1:14" x14ac:dyDescent="0.2">
      <c r="A30" s="13">
        <v>21</v>
      </c>
      <c r="B30" s="10">
        <f t="shared" si="7"/>
        <v>5</v>
      </c>
      <c r="C30" s="10">
        <f t="shared" si="1"/>
        <v>45</v>
      </c>
      <c r="D30" s="11"/>
      <c r="E30" s="10">
        <f t="shared" si="3"/>
        <v>5</v>
      </c>
      <c r="F30" s="12">
        <f t="shared" si="2"/>
        <v>45</v>
      </c>
      <c r="L30" s="6">
        <f>$F$48</f>
        <v>0.74669753086419755</v>
      </c>
      <c r="M30" s="6">
        <f t="shared" si="4"/>
        <v>15.680648148148153</v>
      </c>
      <c r="N30" s="21">
        <f t="shared" si="6"/>
        <v>6272.2592592592609</v>
      </c>
    </row>
    <row r="31" spans="1:14" x14ac:dyDescent="0.2">
      <c r="A31" s="13">
        <v>22</v>
      </c>
      <c r="B31" s="10">
        <f t="shared" si="7"/>
        <v>5</v>
      </c>
      <c r="C31" s="10">
        <f t="shared" si="1"/>
        <v>50</v>
      </c>
      <c r="D31" s="11"/>
      <c r="E31" s="10">
        <f t="shared" si="3"/>
        <v>5</v>
      </c>
      <c r="F31" s="12">
        <f t="shared" si="2"/>
        <v>50</v>
      </c>
      <c r="L31" s="6">
        <f>$F$48</f>
        <v>0.74669753086419755</v>
      </c>
      <c r="M31" s="6">
        <f t="shared" si="4"/>
        <v>16.427345679012351</v>
      </c>
      <c r="N31" s="21">
        <f t="shared" si="6"/>
        <v>6570.9382716049404</v>
      </c>
    </row>
    <row r="32" spans="1:14" x14ac:dyDescent="0.2">
      <c r="A32" s="13">
        <v>23</v>
      </c>
      <c r="B32" s="10">
        <f t="shared" si="7"/>
        <v>5</v>
      </c>
      <c r="C32" s="10">
        <f t="shared" si="1"/>
        <v>55</v>
      </c>
      <c r="D32" s="11"/>
      <c r="E32" s="10">
        <f t="shared" si="3"/>
        <v>5</v>
      </c>
      <c r="F32" s="12">
        <f t="shared" si="2"/>
        <v>55</v>
      </c>
      <c r="L32" s="6">
        <f>$F$48</f>
        <v>0.74669753086419755</v>
      </c>
      <c r="M32" s="6">
        <f t="shared" si="4"/>
        <v>17.174043209876547</v>
      </c>
      <c r="N32" s="21">
        <f t="shared" si="6"/>
        <v>6869.6172839506189</v>
      </c>
    </row>
    <row r="33" spans="1:14" x14ac:dyDescent="0.2">
      <c r="A33" s="13">
        <v>24</v>
      </c>
      <c r="B33" s="33">
        <v>0</v>
      </c>
      <c r="C33" s="33">
        <v>0</v>
      </c>
      <c r="D33" s="11"/>
      <c r="E33" s="33">
        <f t="shared" si="3"/>
        <v>0</v>
      </c>
      <c r="F33" s="34">
        <v>0</v>
      </c>
      <c r="L33" s="6">
        <f>$F$48</f>
        <v>0.74669753086419755</v>
      </c>
      <c r="M33" s="6">
        <f t="shared" si="4"/>
        <v>17.920740740740744</v>
      </c>
      <c r="N33" s="21">
        <f t="shared" si="6"/>
        <v>7168.2962962962974</v>
      </c>
    </row>
    <row r="34" spans="1:14" x14ac:dyDescent="0.2">
      <c r="A34" s="13">
        <v>25</v>
      </c>
      <c r="B34" s="10">
        <f>$E$3</f>
        <v>5</v>
      </c>
      <c r="C34" s="10">
        <f>C33+B34</f>
        <v>5</v>
      </c>
      <c r="D34" s="11"/>
      <c r="E34" s="10">
        <f>B34-D34</f>
        <v>5</v>
      </c>
      <c r="F34" s="12">
        <f t="shared" si="2"/>
        <v>5</v>
      </c>
      <c r="L34" s="6">
        <f>$F$48</f>
        <v>0.74669753086419755</v>
      </c>
      <c r="M34" s="6">
        <f t="shared" si="4"/>
        <v>18.66743827160494</v>
      </c>
      <c r="N34" s="21">
        <f t="shared" si="6"/>
        <v>7466.975308641976</v>
      </c>
    </row>
    <row r="35" spans="1:14" x14ac:dyDescent="0.2">
      <c r="A35" s="13">
        <v>26</v>
      </c>
      <c r="B35" s="10">
        <f>$E$3</f>
        <v>5</v>
      </c>
      <c r="C35" s="10">
        <f>C34+B35</f>
        <v>10</v>
      </c>
      <c r="D35" s="11"/>
      <c r="E35" s="10">
        <f>B35-D35</f>
        <v>5</v>
      </c>
      <c r="F35" s="12">
        <f t="shared" si="2"/>
        <v>10</v>
      </c>
      <c r="L35" s="6">
        <f>$F$48</f>
        <v>0.74669753086419755</v>
      </c>
      <c r="M35" s="6">
        <f t="shared" si="4"/>
        <v>19.414135802469136</v>
      </c>
      <c r="N35" s="21">
        <f t="shared" si="6"/>
        <v>7765.6543209876545</v>
      </c>
    </row>
    <row r="36" spans="1:14" x14ac:dyDescent="0.2">
      <c r="A36" s="13">
        <v>27</v>
      </c>
      <c r="B36" s="10">
        <f>$E$3</f>
        <v>5</v>
      </c>
      <c r="C36" s="10">
        <f>C35+B36</f>
        <v>15</v>
      </c>
      <c r="D36" s="11"/>
      <c r="E36" s="10">
        <f>B36-D36</f>
        <v>5</v>
      </c>
      <c r="F36" s="12">
        <f t="shared" si="2"/>
        <v>15</v>
      </c>
      <c r="L36" s="6">
        <f>$F$48</f>
        <v>0.74669753086419755</v>
      </c>
      <c r="M36" s="6">
        <f t="shared" si="4"/>
        <v>20.160833333333333</v>
      </c>
      <c r="N36" s="21">
        <f t="shared" si="6"/>
        <v>8064.333333333333</v>
      </c>
    </row>
    <row r="37" spans="1:14" x14ac:dyDescent="0.2">
      <c r="A37" s="13">
        <v>28</v>
      </c>
      <c r="B37" s="10">
        <f>$E$3</f>
        <v>5</v>
      </c>
      <c r="C37" s="10">
        <f>C36+B37</f>
        <v>20</v>
      </c>
      <c r="D37" s="11"/>
      <c r="E37" s="10">
        <f>B37-D37</f>
        <v>5</v>
      </c>
      <c r="F37" s="12">
        <f t="shared" si="2"/>
        <v>20</v>
      </c>
      <c r="L37" s="6">
        <f>$F$48</f>
        <v>0.74669753086419755</v>
      </c>
      <c r="M37" s="6">
        <f t="shared" si="4"/>
        <v>20.907530864197529</v>
      </c>
      <c r="N37" s="21">
        <f t="shared" si="6"/>
        <v>8363.0123456790116</v>
      </c>
    </row>
    <row r="38" spans="1:14" x14ac:dyDescent="0.2">
      <c r="A38" s="13">
        <v>29</v>
      </c>
      <c r="B38" s="10">
        <f>$E$3</f>
        <v>5</v>
      </c>
      <c r="C38" s="10">
        <f>C37+B38</f>
        <v>25</v>
      </c>
      <c r="D38" s="11"/>
      <c r="E38" s="10">
        <f>B38-D38</f>
        <v>5</v>
      </c>
      <c r="F38" s="12">
        <f t="shared" si="2"/>
        <v>25</v>
      </c>
      <c r="L38" s="6">
        <f>$F$48</f>
        <v>0.74669753086419755</v>
      </c>
      <c r="M38" s="6">
        <f t="shared" si="4"/>
        <v>21.654228395061725</v>
      </c>
      <c r="N38" s="21">
        <f t="shared" si="6"/>
        <v>8661.691358024691</v>
      </c>
    </row>
    <row r="39" spans="1:14" x14ac:dyDescent="0.2">
      <c r="A39" s="13">
        <v>30</v>
      </c>
      <c r="B39" s="10">
        <f t="shared" ref="B39:B45" si="8">$E$3</f>
        <v>5</v>
      </c>
      <c r="C39" s="10">
        <f t="shared" ref="C39:C44" si="9">C38+B39</f>
        <v>30</v>
      </c>
      <c r="D39" s="11"/>
      <c r="E39" s="10">
        <f t="shared" ref="E39:E45" si="10">B39-D39</f>
        <v>5</v>
      </c>
      <c r="F39" s="12">
        <f t="shared" si="2"/>
        <v>30</v>
      </c>
      <c r="L39" s="6">
        <f>$F$48</f>
        <v>0.74669753086419755</v>
      </c>
      <c r="M39" s="6">
        <f t="shared" si="4"/>
        <v>22.400925925925922</v>
      </c>
      <c r="N39" s="21">
        <f t="shared" si="6"/>
        <v>8960.3703703703686</v>
      </c>
    </row>
    <row r="40" spans="1:14" x14ac:dyDescent="0.2">
      <c r="A40" s="13">
        <v>31</v>
      </c>
      <c r="B40" s="10">
        <f t="shared" si="8"/>
        <v>5</v>
      </c>
      <c r="C40" s="10">
        <f t="shared" si="9"/>
        <v>35</v>
      </c>
      <c r="D40" s="11"/>
      <c r="E40" s="10">
        <f t="shared" si="10"/>
        <v>5</v>
      </c>
      <c r="F40" s="12">
        <f t="shared" si="2"/>
        <v>35</v>
      </c>
      <c r="L40" s="6">
        <f>$F$48</f>
        <v>0.74669753086419755</v>
      </c>
      <c r="M40" s="6">
        <f t="shared" si="4"/>
        <v>23.147623456790118</v>
      </c>
      <c r="N40" s="21">
        <f t="shared" si="6"/>
        <v>9259.0493827160481</v>
      </c>
    </row>
    <row r="41" spans="1:14" x14ac:dyDescent="0.2">
      <c r="A41" s="13">
        <v>32</v>
      </c>
      <c r="B41" s="10">
        <f t="shared" si="8"/>
        <v>5</v>
      </c>
      <c r="C41" s="10">
        <f t="shared" si="9"/>
        <v>40</v>
      </c>
      <c r="D41" s="11"/>
      <c r="E41" s="10">
        <f t="shared" si="10"/>
        <v>5</v>
      </c>
      <c r="F41" s="12">
        <f t="shared" si="2"/>
        <v>40</v>
      </c>
      <c r="L41" s="6">
        <f>$F$48</f>
        <v>0.74669753086419755</v>
      </c>
      <c r="M41" s="6">
        <f t="shared" si="4"/>
        <v>23.894320987654314</v>
      </c>
      <c r="N41" s="21">
        <f t="shared" si="6"/>
        <v>9557.7283950617257</v>
      </c>
    </row>
    <row r="42" spans="1:14" x14ac:dyDescent="0.2">
      <c r="A42" s="13">
        <v>33</v>
      </c>
      <c r="B42" s="10">
        <f t="shared" si="8"/>
        <v>5</v>
      </c>
      <c r="C42" s="10">
        <f t="shared" si="9"/>
        <v>45</v>
      </c>
      <c r="D42" s="11"/>
      <c r="E42" s="10">
        <f t="shared" si="10"/>
        <v>5</v>
      </c>
      <c r="F42" s="12">
        <f t="shared" si="2"/>
        <v>45</v>
      </c>
      <c r="L42" s="6">
        <f>$F$48</f>
        <v>0.74669753086419755</v>
      </c>
      <c r="M42" s="6">
        <f t="shared" si="4"/>
        <v>24.641018518518511</v>
      </c>
      <c r="N42" s="21">
        <f t="shared" si="6"/>
        <v>9856.4074074074051</v>
      </c>
    </row>
    <row r="43" spans="1:14" x14ac:dyDescent="0.2">
      <c r="A43" s="13">
        <v>34</v>
      </c>
      <c r="B43" s="10">
        <f t="shared" si="8"/>
        <v>5</v>
      </c>
      <c r="C43" s="10">
        <f t="shared" si="9"/>
        <v>50</v>
      </c>
      <c r="D43" s="11"/>
      <c r="E43" s="10">
        <f t="shared" si="10"/>
        <v>5</v>
      </c>
      <c r="F43" s="12">
        <f t="shared" si="2"/>
        <v>50</v>
      </c>
      <c r="L43" s="6">
        <f>$F$48</f>
        <v>0.74669753086419755</v>
      </c>
      <c r="M43" s="6">
        <f t="shared" si="4"/>
        <v>25.387716049382707</v>
      </c>
      <c r="N43" s="21">
        <f t="shared" si="6"/>
        <v>10155.086419753083</v>
      </c>
    </row>
    <row r="44" spans="1:14" x14ac:dyDescent="0.2">
      <c r="A44" s="13">
        <v>35</v>
      </c>
      <c r="B44" s="10">
        <f t="shared" si="8"/>
        <v>5</v>
      </c>
      <c r="C44" s="10">
        <f t="shared" si="9"/>
        <v>55</v>
      </c>
      <c r="D44" s="11"/>
      <c r="E44" s="10">
        <f t="shared" si="10"/>
        <v>5</v>
      </c>
      <c r="F44" s="12">
        <f t="shared" si="2"/>
        <v>55</v>
      </c>
      <c r="L44" s="6">
        <f>$F$48</f>
        <v>0.74669753086419755</v>
      </c>
      <c r="M44" s="6">
        <f t="shared" si="4"/>
        <v>26.134413580246903</v>
      </c>
      <c r="N44" s="21">
        <f t="shared" si="6"/>
        <v>10453.765432098762</v>
      </c>
    </row>
    <row r="45" spans="1:14" x14ac:dyDescent="0.2">
      <c r="A45" s="13">
        <v>36</v>
      </c>
      <c r="B45" s="10">
        <f t="shared" si="8"/>
        <v>5</v>
      </c>
      <c r="C45" s="10">
        <f t="shared" ref="C45" si="11">C44+B45</f>
        <v>60</v>
      </c>
      <c r="D45" s="11"/>
      <c r="E45" s="10">
        <f t="shared" si="10"/>
        <v>5</v>
      </c>
      <c r="F45" s="12">
        <f t="shared" si="2"/>
        <v>60</v>
      </c>
      <c r="L45" s="6">
        <f>$F$48</f>
        <v>0.74669753086419755</v>
      </c>
      <c r="M45" s="6">
        <f t="shared" si="4"/>
        <v>26.8811111111111</v>
      </c>
      <c r="N45" s="21">
        <f t="shared" si="6"/>
        <v>10752.44444444444</v>
      </c>
    </row>
    <row r="46" spans="1:14" x14ac:dyDescent="0.2">
      <c r="A46" s="22" t="s">
        <v>17</v>
      </c>
      <c r="B46" s="23">
        <f>SUM(B10:B45)</f>
        <v>170</v>
      </c>
      <c r="C46" s="24">
        <f>SUM(C20:C45)</f>
        <v>775</v>
      </c>
      <c r="D46" s="25">
        <f>SUM(D10:D45)</f>
        <v>7.48</v>
      </c>
      <c r="E46" s="26">
        <f>SUM(E10:E45)</f>
        <v>162.51999999999998</v>
      </c>
      <c r="F46" s="16"/>
      <c r="M46" s="7"/>
    </row>
    <row r="47" spans="1:14" x14ac:dyDescent="0.2">
      <c r="E47" s="17" t="s">
        <v>0</v>
      </c>
      <c r="F47" s="15">
        <f>AVERAGE(F10:F45)</f>
        <v>26.88111111111111</v>
      </c>
    </row>
    <row r="48" spans="1:14" x14ac:dyDescent="0.2">
      <c r="E48" s="17" t="s">
        <v>1</v>
      </c>
      <c r="F48" s="18">
        <f>F47/E5</f>
        <v>0.74669753086419755</v>
      </c>
    </row>
  </sheetData>
  <sheetProtection selectLockedCells="1"/>
  <mergeCells count="6">
    <mergeCell ref="L8:N8"/>
    <mergeCell ref="A3:D3"/>
    <mergeCell ref="A4:D4"/>
    <mergeCell ref="A5:D5"/>
    <mergeCell ref="A6:D6"/>
    <mergeCell ref="B8:F8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4750F6899D704E86ED59F92C8BD84A" ma:contentTypeVersion="9" ma:contentTypeDescription="Create a new document." ma:contentTypeScope="" ma:versionID="4b08852f38f9d61af653bede4b00e2bf">
  <xsd:schema xmlns:xsd="http://www.w3.org/2001/XMLSchema" xmlns:xs="http://www.w3.org/2001/XMLSchema" xmlns:p="http://schemas.microsoft.com/office/2006/metadata/properties" xmlns:ns2="40ff25b3-493e-4851-82b7-4e504def2eba" xmlns:ns3="f6af1aca-0353-497c-ad55-189cc252d094" targetNamespace="http://schemas.microsoft.com/office/2006/metadata/properties" ma:root="true" ma:fieldsID="8b6799b798efcce2c0f77415f89f005a" ns2:_="" ns3:_="">
    <xsd:import namespace="40ff25b3-493e-4851-82b7-4e504def2eba"/>
    <xsd:import namespace="f6af1aca-0353-497c-ad55-189cc252d0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f25b3-493e-4851-82b7-4e504def2e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f1aca-0353-497c-ad55-189cc252d0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D7ADBE-DED6-46BA-8C84-74DAEB3BA642}"/>
</file>

<file path=customXml/itemProps2.xml><?xml version="1.0" encoding="utf-8"?>
<ds:datastoreItem xmlns:ds="http://schemas.openxmlformats.org/officeDocument/2006/customXml" ds:itemID="{B665C551-C3D1-4DA4-B2A0-AA618F495AA5}"/>
</file>

<file path=customXml/itemProps3.xml><?xml version="1.0" encoding="utf-8"?>
<ds:datastoreItem xmlns:ds="http://schemas.openxmlformats.org/officeDocument/2006/customXml" ds:itemID="{EA7592FC-1CC9-49EC-901E-BF9498B776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Giancarlo Raschio</cp:lastModifiedBy>
  <cp:revision/>
  <dcterms:created xsi:type="dcterms:W3CDTF">2019-12-04T08:58:16Z</dcterms:created>
  <dcterms:modified xsi:type="dcterms:W3CDTF">2020-03-20T15:30:33Z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0x0101001E4750F6899D704E86ED59F92C8BD84A</vt:lpwstr>
  </property>
</Properties>
</file>