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016"/>
  <workbookPr autoCompressPictures="0"/>
  <mc:AlternateContent xmlns:mc="http://schemas.openxmlformats.org/markup-compatibility/2006">
    <mc:Choice Requires="x15">
      <x15ac:absPath xmlns:x15ac="http://schemas.microsoft.com/office/spreadsheetml/2010/11/ac" url="/Users/owenhewlett/OneDrive - The Gold Standard/Items for comment/"/>
    </mc:Choice>
  </mc:AlternateContent>
  <bookViews>
    <workbookView xWindow="0" yWindow="460" windowWidth="28800" windowHeight="15960" tabRatio="500"/>
  </bookViews>
  <sheets>
    <sheet name="Example" sheetId="2"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70" i="2" l="1"/>
  <c r="D70" i="2"/>
  <c r="D68" i="2"/>
  <c r="D69"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C58" i="2"/>
  <c r="C59" i="2"/>
  <c r="C60" i="2"/>
  <c r="C61" i="2"/>
  <c r="C62"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G71" i="2"/>
  <c r="G65" i="2"/>
  <c r="G67" i="2"/>
  <c r="G64" i="2"/>
  <c r="G68" i="2"/>
  <c r="G69" i="2"/>
  <c r="G72" i="2"/>
  <c r="D66" i="2"/>
  <c r="D65" i="2"/>
  <c r="D67" i="2"/>
  <c r="D64" i="2"/>
  <c r="C56" i="2"/>
  <c r="G66" i="2"/>
  <c r="F58" i="2"/>
  <c r="F59" i="2"/>
  <c r="D71" i="2"/>
  <c r="F56" i="2"/>
  <c r="C55" i="2"/>
  <c r="C57" i="2"/>
  <c r="D72" i="2"/>
  <c r="F60" i="2"/>
  <c r="F62" i="2"/>
  <c r="F61" i="2"/>
  <c r="F55" i="2"/>
  <c r="F57" i="2"/>
</calcChain>
</file>

<file path=xl/sharedStrings.xml><?xml version="1.0" encoding="utf-8"?>
<sst xmlns="http://schemas.openxmlformats.org/spreadsheetml/2006/main" count="173" uniqueCount="108">
  <si>
    <t>Mean</t>
  </si>
  <si>
    <t>Upper Quartile</t>
  </si>
  <si>
    <t>Lower Quartile</t>
  </si>
  <si>
    <t>Interquartile Range</t>
  </si>
  <si>
    <t>Outlier Threshold (Upper)</t>
  </si>
  <si>
    <t>Outlier Threshold (Lower)</t>
  </si>
  <si>
    <t>HH 2</t>
  </si>
  <si>
    <t>HH 1</t>
  </si>
  <si>
    <t>HH 3</t>
  </si>
  <si>
    <t>HH 4</t>
  </si>
  <si>
    <t>HH 5</t>
  </si>
  <si>
    <t>HH 6</t>
  </si>
  <si>
    <t>HH 7</t>
  </si>
  <si>
    <t>HH 8</t>
  </si>
  <si>
    <t>HH 9</t>
  </si>
  <si>
    <t>HH 10</t>
  </si>
  <si>
    <t>HH 11</t>
  </si>
  <si>
    <t>HH 12</t>
  </si>
  <si>
    <t>HH 13</t>
  </si>
  <si>
    <t>HH 14</t>
  </si>
  <si>
    <t>HH 15</t>
  </si>
  <si>
    <t>HH 16</t>
  </si>
  <si>
    <t>HH 17</t>
  </si>
  <si>
    <t>HH 18</t>
  </si>
  <si>
    <t>HH 19</t>
  </si>
  <si>
    <t>HH 20</t>
  </si>
  <si>
    <t>HH 21</t>
  </si>
  <si>
    <t>HH 22</t>
  </si>
  <si>
    <t>HH 23</t>
  </si>
  <si>
    <t>HH 24</t>
  </si>
  <si>
    <t>HH 25</t>
  </si>
  <si>
    <t>HH 26</t>
  </si>
  <si>
    <t>HH 27</t>
  </si>
  <si>
    <t>HH 28</t>
  </si>
  <si>
    <t>HH 29</t>
  </si>
  <si>
    <t>HH 30</t>
  </si>
  <si>
    <t>HH 31</t>
  </si>
  <si>
    <t>HH 32</t>
  </si>
  <si>
    <t>HH 33</t>
  </si>
  <si>
    <t>HH 34</t>
  </si>
  <si>
    <t>HH 35</t>
  </si>
  <si>
    <t>HH 36</t>
  </si>
  <si>
    <t>HH 37</t>
  </si>
  <si>
    <t>HH 38</t>
  </si>
  <si>
    <t>HH 39</t>
  </si>
  <si>
    <t>HH 40</t>
  </si>
  <si>
    <t>COV</t>
  </si>
  <si>
    <t>HH 42</t>
  </si>
  <si>
    <t>HH 43</t>
  </si>
  <si>
    <t>Household ID</t>
  </si>
  <si>
    <t>Household ID Project</t>
  </si>
  <si>
    <t>Baseline PEM</t>
  </si>
  <si>
    <t xml:space="preserve">Project PEM </t>
  </si>
  <si>
    <t>What baseline PM2.5 value may be applied for ADALYs calculation?</t>
  </si>
  <si>
    <t xml:space="preserve">Mean </t>
  </si>
  <si>
    <t>Outlier removal</t>
  </si>
  <si>
    <t>HH 41</t>
  </si>
  <si>
    <t>90% Lower bound</t>
  </si>
  <si>
    <t>90% Upper bound</t>
  </si>
  <si>
    <t>Does the result satisfy the 90/30 rule?</t>
  </si>
  <si>
    <t>Does the result satisfy the 90/30 precision rule?</t>
  </si>
  <si>
    <t>Precision =1.645*SEy/y*100</t>
  </si>
  <si>
    <t>Precision attained is estimated using the formula below</t>
  </si>
  <si>
    <t xml:space="preserve">Description </t>
  </si>
  <si>
    <t>y = Sample mean</t>
  </si>
  <si>
    <t>SEy = Standard error</t>
  </si>
  <si>
    <t>Standard error= Standard deviation/SQUARE ROOT of the sample size</t>
  </si>
  <si>
    <t xml:space="preserve">Average 48-hr exposures </t>
  </si>
  <si>
    <t>Example: 90/30 confidence / precision level</t>
  </si>
  <si>
    <t>Baseline and project PM2.5 (µg/m3)</t>
  </si>
  <si>
    <t>90/30 confidence/precision check</t>
  </si>
  <si>
    <t>Where</t>
  </si>
  <si>
    <t>Result</t>
  </si>
  <si>
    <t>If No</t>
  </si>
  <si>
    <t>If Yes</t>
  </si>
  <si>
    <t>Lower bound = Mean - 1.645* Standard error</t>
  </si>
  <si>
    <t>Upper bound = Mean +1.645* Standard error</t>
  </si>
  <si>
    <t>Outlier identification</t>
  </si>
  <si>
    <t xml:space="preserve">Outliers are data points that differ greatly from the majority of a set of data. These values fall outside of an overall trend that is present in the  data set. In this example, Interquartile Range (IQR) method is applied to identify the outliers.  Here, potential outliers are identified as those data points which are either greater than 1.5 times the interquartile range (IQR) from the third quartile, or less than 1.5 times the IQR from the first quartile.  </t>
  </si>
  <si>
    <t>If 90/30 precision level is not achieved, the project developer shall increase the sample size or determine PM2.5 values; the lower bound for baseline scenario and upper bound for project scenario using the formula below</t>
  </si>
  <si>
    <t>What is the precision attained?</t>
  </si>
  <si>
    <t>HH 45</t>
  </si>
  <si>
    <t>Standard Deviation</t>
  </si>
  <si>
    <t xml:space="preserve">1.645 = Two-sided critical z-value </t>
  </si>
  <si>
    <t>Baseline 90/30 check</t>
  </si>
  <si>
    <t>Project 90/30 check</t>
  </si>
  <si>
    <t>Standard error</t>
  </si>
  <si>
    <t>Sample Mean</t>
  </si>
  <si>
    <t>PM 2.5 without outlier</t>
  </si>
  <si>
    <t>Valid Sample Size</t>
  </si>
  <si>
    <t>Reference - Column C and Column F</t>
  </si>
  <si>
    <t>Reference - Column D and Column G</t>
  </si>
  <si>
    <t xml:space="preserve">If 90/30 precision level is achieved, the mean value for baseline (cell D65) and project scenario (cell G65) shall be applied for ADALYs calculation. In this example the 90/30 precision level is achieved therefore mean value can be applied. </t>
  </si>
  <si>
    <t>HH 44</t>
  </si>
  <si>
    <t>P1</t>
  </si>
  <si>
    <t>P2</t>
  </si>
  <si>
    <t>P3</t>
  </si>
  <si>
    <t>B1</t>
  </si>
  <si>
    <t>B2</t>
  </si>
  <si>
    <t>B3</t>
  </si>
  <si>
    <t>PM2.5 (µg/m3)</t>
  </si>
  <si>
    <t>Input baseline PEM values below</t>
  </si>
  <si>
    <t>Input project PEM values below</t>
  </si>
  <si>
    <t>Input Household ID below</t>
  </si>
  <si>
    <t>Guidelines</t>
  </si>
  <si>
    <t>The project developer shall input the monitored PM2.5 value in column C and F for baseline and project scenario, respectively determined following the guidelines provided in section 4.3 and 5.3 of the ADALYs methodology. In this example, hypothetical values for baseline and project PM2.5 exposure level have been used to demonstrate 90/30 confidence / precision level assessment. (i.e., the end-points of the 90% confidence interval of the mean lie within +/- 30% of the estimated mean).</t>
  </si>
  <si>
    <t xml:space="preserve">Reference - </t>
  </si>
  <si>
    <t>Reference - Baseline PM2.5 =Cell D69 and Project PM2.5 =G69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</si>
</sst>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0"/>
      <color theme="1"/>
      <name val="Avenir-Book"/>
      <family val="2"/>
    </font>
    <font>
      <sz val="10"/>
      <color theme="1"/>
      <name val="Avenir-Book"/>
      <family val="2"/>
    </font>
    <font>
      <sz val="10"/>
      <color theme="1"/>
      <name val="Avenir Book"/>
    </font>
    <font>
      <b/>
      <sz val="11"/>
      <color indexed="8"/>
      <name val="Avenir Book"/>
    </font>
    <font>
      <b/>
      <sz val="11"/>
      <color theme="1"/>
      <name val="Avenir Book"/>
    </font>
    <font>
      <sz val="11"/>
      <color theme="1"/>
      <name val="Avenir Book"/>
    </font>
    <font>
      <sz val="11"/>
      <color theme="0"/>
      <name val="Avenir Book"/>
    </font>
    <font>
      <b/>
      <sz val="12"/>
      <color theme="1"/>
      <name val="Avenir Book"/>
    </font>
    <font>
      <i/>
      <sz val="11"/>
      <color theme="1"/>
      <name val="Avenir Book"/>
    </font>
    <font>
      <sz val="12"/>
      <color theme="0"/>
      <name val="Avenir Book"/>
    </font>
    <font>
      <b/>
      <i/>
      <sz val="11"/>
      <color theme="1"/>
      <name val="Avenir Book"/>
    </font>
    <font>
      <sz val="12"/>
      <color theme="1"/>
      <name val="Avenir Book"/>
    </font>
    <font>
      <sz val="12"/>
      <color theme="1"/>
      <name val="Avenir-Book"/>
      <family val="2"/>
    </font>
    <font>
      <i/>
      <sz val="12"/>
      <color theme="1"/>
      <name val="Avenir-Book"/>
      <family val="2"/>
    </font>
    <font>
      <sz val="14"/>
      <color theme="1"/>
      <name val="Avenir-Book"/>
      <family val="2"/>
    </font>
    <font>
      <b/>
      <sz val="14"/>
      <color theme="1"/>
      <name val="Avenir Book"/>
    </font>
    <font>
      <sz val="11"/>
      <color theme="1"/>
      <name val="Avenir-Book"/>
      <family val="2"/>
    </font>
    <font>
      <sz val="12"/>
      <color theme="0"/>
      <name val="Avenir-Book"/>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8"/>
        <bgColor indexed="64"/>
      </patternFill>
    </fill>
  </fills>
  <borders count="2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style="thin">
        <color auto="1"/>
      </top>
      <bottom/>
      <diagonal/>
    </border>
    <border>
      <left/>
      <right/>
      <top/>
      <bottom style="thin">
        <color auto="1"/>
      </bottom>
      <diagonal/>
    </border>
    <border>
      <left/>
      <right/>
      <top style="thin">
        <color theme="1"/>
      </top>
      <bottom/>
      <diagonal/>
    </border>
    <border>
      <left/>
      <right/>
      <top/>
      <bottom style="thin">
        <color theme="1"/>
      </bottom>
      <diagonal/>
    </border>
    <border>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theme="1"/>
      </bottom>
      <diagonal/>
    </border>
    <border>
      <left/>
      <right style="thin">
        <color auto="1"/>
      </right>
      <top/>
      <bottom style="thin">
        <color theme="1"/>
      </bottom>
      <diagonal/>
    </border>
    <border>
      <left style="thin">
        <color auto="1"/>
      </left>
      <right/>
      <top style="thin">
        <color theme="1"/>
      </top>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theme="1" tint="4.9989318521683403E-2"/>
      </right>
      <top/>
      <bottom style="medium">
        <color theme="1" tint="4.9989318521683403E-2"/>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2" borderId="0" xfId="0" applyFont="1" applyFill="1"/>
    <xf numFmtId="0" fontId="5" fillId="2" borderId="0" xfId="0" applyFont="1" applyFill="1" applyBorder="1"/>
    <xf numFmtId="0" fontId="5" fillId="2" borderId="0" xfId="0" applyFont="1" applyFill="1"/>
    <xf numFmtId="0" fontId="7" fillId="4" borderId="0" xfId="0" applyFont="1" applyFill="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5" fillId="4" borderId="0" xfId="0" applyFont="1" applyFill="1" applyAlignment="1">
      <alignment horizontal="left"/>
    </xf>
    <xf numFmtId="0" fontId="5" fillId="4" borderId="0" xfId="0" applyFont="1" applyFill="1" applyAlignment="1">
      <alignment horizontal="left" wrapText="1"/>
    </xf>
    <xf numFmtId="0" fontId="5" fillId="4" borderId="0" xfId="0" applyFont="1" applyFill="1"/>
    <xf numFmtId="0" fontId="5" fillId="0" borderId="0" xfId="0" applyFont="1" applyFill="1"/>
    <xf numFmtId="0" fontId="8" fillId="2" borderId="0" xfId="0" applyFont="1" applyFill="1"/>
    <xf numFmtId="0" fontId="6" fillId="3" borderId="0" xfId="0" applyFont="1" applyFill="1"/>
    <xf numFmtId="0" fontId="9" fillId="3" borderId="0" xfId="0" applyFont="1" applyFill="1"/>
    <xf numFmtId="0" fontId="7" fillId="4" borderId="3" xfId="0" applyFont="1" applyFill="1" applyBorder="1" applyAlignment="1">
      <alignment horizontal="left" vertical="top" wrapText="1"/>
    </xf>
    <xf numFmtId="0" fontId="7" fillId="4" borderId="0" xfId="0" applyFont="1" applyFill="1" applyBorder="1" applyAlignment="1">
      <alignment horizontal="left" vertical="top" wrapText="1"/>
    </xf>
    <xf numFmtId="0" fontId="5" fillId="4" borderId="10" xfId="0" applyFont="1" applyFill="1" applyBorder="1" applyAlignment="1">
      <alignment vertical="top"/>
    </xf>
    <xf numFmtId="0" fontId="5" fillId="4" borderId="12" xfId="0" applyFont="1" applyFill="1" applyBorder="1" applyAlignment="1">
      <alignment vertical="top"/>
    </xf>
    <xf numFmtId="0" fontId="3" fillId="4" borderId="12" xfId="0" applyFont="1" applyFill="1" applyBorder="1" applyAlignment="1">
      <alignment horizontal="left" vertical="top"/>
    </xf>
    <xf numFmtId="0" fontId="4" fillId="4" borderId="12" xfId="0" applyFont="1" applyFill="1" applyBorder="1" applyAlignment="1">
      <alignment vertical="top"/>
    </xf>
    <xf numFmtId="0" fontId="5" fillId="4" borderId="14" xfId="0" applyFont="1" applyFill="1" applyBorder="1" applyAlignment="1">
      <alignment vertical="top"/>
    </xf>
    <xf numFmtId="0" fontId="7" fillId="4" borderId="16"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18" xfId="0" applyFont="1" applyFill="1" applyBorder="1" applyAlignment="1">
      <alignment horizontal="left" vertical="top" wrapText="1"/>
    </xf>
    <xf numFmtId="0" fontId="0" fillId="2" borderId="0" xfId="0" applyFill="1"/>
    <xf numFmtId="0" fontId="7" fillId="4" borderId="4" xfId="0" applyFont="1" applyFill="1" applyBorder="1" applyAlignment="1">
      <alignment horizontal="left" vertical="top" wrapText="1"/>
    </xf>
    <xf numFmtId="0" fontId="5" fillId="2" borderId="12" xfId="0" applyFont="1" applyFill="1" applyBorder="1"/>
    <xf numFmtId="0" fontId="5" fillId="2" borderId="13" xfId="0" applyFont="1" applyFill="1" applyBorder="1"/>
    <xf numFmtId="0" fontId="5" fillId="4" borderId="24" xfId="0" applyFont="1" applyFill="1" applyBorder="1" applyAlignment="1">
      <alignment vertical="top"/>
    </xf>
    <xf numFmtId="0" fontId="11" fillId="2" borderId="12" xfId="0" applyFont="1" applyFill="1" applyBorder="1"/>
    <xf numFmtId="0" fontId="11" fillId="2" borderId="0" xfId="0" applyFont="1" applyFill="1" applyBorder="1"/>
    <xf numFmtId="164" fontId="12" fillId="2" borderId="0" xfId="0" applyNumberFormat="1" applyFont="1" applyFill="1" applyBorder="1"/>
    <xf numFmtId="2" fontId="12" fillId="2" borderId="13" xfId="0" applyNumberFormat="1" applyFont="1" applyFill="1" applyBorder="1"/>
    <xf numFmtId="0" fontId="11" fillId="2" borderId="13" xfId="0" applyFont="1" applyFill="1" applyBorder="1"/>
    <xf numFmtId="164" fontId="12" fillId="2" borderId="13" xfId="0" applyNumberFormat="1" applyFont="1" applyFill="1" applyBorder="1"/>
    <xf numFmtId="164" fontId="11" fillId="2" borderId="0" xfId="0" applyNumberFormat="1" applyFont="1" applyFill="1" applyBorder="1"/>
    <xf numFmtId="164" fontId="11" fillId="2" borderId="13" xfId="0" applyNumberFormat="1" applyFont="1" applyFill="1" applyBorder="1"/>
    <xf numFmtId="0" fontId="11" fillId="2" borderId="22" xfId="0" applyFont="1" applyFill="1" applyBorder="1"/>
    <xf numFmtId="164" fontId="11" fillId="2" borderId="8" xfId="0" applyNumberFormat="1" applyFont="1" applyFill="1" applyBorder="1"/>
    <xf numFmtId="0" fontId="11" fillId="2" borderId="6" xfId="0" applyFont="1" applyFill="1" applyBorder="1"/>
    <xf numFmtId="164" fontId="11" fillId="2" borderId="23" xfId="0" applyNumberFormat="1" applyFont="1" applyFill="1" applyBorder="1"/>
    <xf numFmtId="2" fontId="12" fillId="4" borderId="7" xfId="0" applyNumberFormat="1" applyFont="1" applyFill="1" applyBorder="1" applyAlignment="1">
      <alignment vertical="top"/>
    </xf>
    <xf numFmtId="2" fontId="12" fillId="4" borderId="0" xfId="0" applyNumberFormat="1" applyFont="1" applyFill="1" applyBorder="1" applyAlignment="1">
      <alignment vertical="top"/>
    </xf>
    <xf numFmtId="2" fontId="13" fillId="4" borderId="0" xfId="0" applyNumberFormat="1" applyFont="1" applyFill="1" applyBorder="1" applyAlignment="1">
      <alignment vertical="top"/>
    </xf>
    <xf numFmtId="0" fontId="11" fillId="4" borderId="0" xfId="0" applyFont="1" applyFill="1" applyBorder="1" applyAlignment="1">
      <alignment horizontal="right" vertical="top"/>
    </xf>
    <xf numFmtId="1" fontId="12" fillId="4" borderId="0" xfId="0" applyNumberFormat="1" applyFont="1" applyFill="1" applyBorder="1" applyAlignment="1">
      <alignment horizontal="right" vertical="top"/>
    </xf>
    <xf numFmtId="1" fontId="12" fillId="4" borderId="6" xfId="0" applyNumberFormat="1" applyFont="1" applyFill="1" applyBorder="1" applyAlignment="1">
      <alignment horizontal="left" vertical="top"/>
    </xf>
    <xf numFmtId="2" fontId="12" fillId="4" borderId="11" xfId="0" applyNumberFormat="1" applyFont="1" applyFill="1" applyBorder="1" applyAlignment="1">
      <alignment vertical="top"/>
    </xf>
    <xf numFmtId="2" fontId="12" fillId="4" borderId="13" xfId="0" applyNumberFormat="1" applyFont="1" applyFill="1" applyBorder="1" applyAlignment="1">
      <alignment vertical="top"/>
    </xf>
    <xf numFmtId="2" fontId="13" fillId="4" borderId="13" xfId="0" applyNumberFormat="1" applyFont="1" applyFill="1" applyBorder="1" applyAlignment="1">
      <alignment vertical="top"/>
    </xf>
    <xf numFmtId="0" fontId="11" fillId="4" borderId="13" xfId="0" applyFont="1" applyFill="1" applyBorder="1" applyAlignment="1">
      <alignment horizontal="right" vertical="top" wrapText="1"/>
    </xf>
    <xf numFmtId="1" fontId="12" fillId="4" borderId="13" xfId="0" applyNumberFormat="1" applyFont="1" applyFill="1" applyBorder="1" applyAlignment="1">
      <alignment horizontal="right" vertical="top"/>
    </xf>
    <xf numFmtId="1" fontId="12" fillId="4" borderId="15" xfId="0" applyNumberFormat="1" applyFont="1" applyFill="1" applyBorder="1" applyAlignment="1">
      <alignment horizontal="right" vertical="top"/>
    </xf>
    <xf numFmtId="0" fontId="7" fillId="4" borderId="2"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4" borderId="0" xfId="0" applyFont="1" applyFill="1" applyBorder="1" applyAlignment="1">
      <alignment horizontal="center" vertical="top" wrapText="1"/>
    </xf>
    <xf numFmtId="2" fontId="12" fillId="2" borderId="0" xfId="0" applyNumberFormat="1" applyFont="1" applyFill="1" applyBorder="1" applyAlignment="1">
      <alignment horizontal="center"/>
    </xf>
    <xf numFmtId="2" fontId="11" fillId="2" borderId="0" xfId="0" applyNumberFormat="1" applyFont="1" applyFill="1" applyBorder="1" applyAlignment="1">
      <alignment horizontal="center"/>
    </xf>
    <xf numFmtId="164" fontId="12" fillId="2" borderId="0" xfId="0" applyNumberFormat="1" applyFont="1" applyFill="1" applyBorder="1" applyAlignment="1">
      <alignment horizontal="center"/>
    </xf>
    <xf numFmtId="164" fontId="11" fillId="2" borderId="0" xfId="0" applyNumberFormat="1" applyFont="1" applyFill="1" applyBorder="1" applyAlignment="1">
      <alignment horizontal="center"/>
    </xf>
    <xf numFmtId="164" fontId="11" fillId="2" borderId="8" xfId="0" applyNumberFormat="1" applyFont="1" applyFill="1" applyBorder="1" applyAlignment="1">
      <alignment horizontal="center"/>
    </xf>
    <xf numFmtId="0" fontId="5" fillId="2" borderId="0" xfId="0" applyFont="1" applyFill="1" applyBorder="1" applyAlignment="1">
      <alignment horizontal="center"/>
    </xf>
    <xf numFmtId="0" fontId="10" fillId="4" borderId="7" xfId="0" applyFont="1" applyFill="1" applyBorder="1" applyAlignment="1">
      <alignment horizontal="center" vertical="top"/>
    </xf>
    <xf numFmtId="0" fontId="10" fillId="4" borderId="0" xfId="0" applyFont="1" applyFill="1" applyBorder="1" applyAlignment="1">
      <alignment horizontal="center" vertical="top"/>
    </xf>
    <xf numFmtId="9" fontId="4" fillId="4" borderId="0" xfId="1"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0" fillId="2" borderId="0" xfId="0" applyFill="1" applyAlignment="1">
      <alignment horizontal="center"/>
    </xf>
    <xf numFmtId="0" fontId="0" fillId="0" borderId="0" xfId="0" applyAlignment="1">
      <alignment horizontal="center"/>
    </xf>
    <xf numFmtId="2" fontId="11" fillId="2" borderId="6" xfId="0" applyNumberFormat="1" applyFont="1" applyFill="1" applyBorder="1" applyAlignment="1">
      <alignment horizontal="center"/>
    </xf>
    <xf numFmtId="0" fontId="10" fillId="4" borderId="5" xfId="0" applyFont="1" applyFill="1" applyBorder="1" applyAlignment="1">
      <alignment horizontal="center" vertical="top"/>
    </xf>
    <xf numFmtId="0" fontId="14" fillId="0" borderId="0" xfId="0" applyFont="1"/>
    <xf numFmtId="0" fontId="15" fillId="2" borderId="21" xfId="0" applyFont="1" applyFill="1" applyBorder="1"/>
    <xf numFmtId="0" fontId="14" fillId="2" borderId="0" xfId="0" applyFont="1" applyFill="1"/>
    <xf numFmtId="0" fontId="16" fillId="2" borderId="0" xfId="0" applyFont="1" applyFill="1" applyAlignment="1">
      <alignment horizontal="center"/>
    </xf>
    <xf numFmtId="0" fontId="16" fillId="2" borderId="0" xfId="0" applyFont="1" applyFill="1"/>
    <xf numFmtId="0" fontId="11" fillId="2" borderId="0" xfId="0" applyFont="1" applyFill="1" applyBorder="1" applyAlignment="1">
      <alignment horizontal="center"/>
    </xf>
    <xf numFmtId="0" fontId="11" fillId="2" borderId="25" xfId="0" applyFont="1" applyFill="1" applyBorder="1" applyAlignment="1">
      <alignment horizontal="center"/>
    </xf>
    <xf numFmtId="0" fontId="11" fillId="4" borderId="25" xfId="0" applyFont="1" applyFill="1" applyBorder="1" applyAlignment="1">
      <alignment horizontal="center"/>
    </xf>
    <xf numFmtId="0" fontId="12" fillId="0" borderId="25" xfId="0" applyFont="1" applyBorder="1"/>
    <xf numFmtId="0" fontId="11" fillId="2" borderId="25" xfId="0" applyFont="1" applyFill="1" applyBorder="1" applyAlignment="1">
      <alignment horizontal="center" vertical="top"/>
    </xf>
    <xf numFmtId="0" fontId="11" fillId="4" borderId="25" xfId="0" applyFont="1" applyFill="1" applyBorder="1" applyAlignment="1">
      <alignment horizontal="center" vertical="top"/>
    </xf>
    <xf numFmtId="0" fontId="12" fillId="0" borderId="25" xfId="0" applyNumberFormat="1" applyFont="1" applyBorder="1"/>
    <xf numFmtId="0" fontId="3" fillId="4" borderId="0" xfId="0" applyFont="1" applyFill="1" applyBorder="1" applyAlignment="1">
      <alignment horizontal="left" vertical="top"/>
    </xf>
    <xf numFmtId="10" fontId="12" fillId="5" borderId="26" xfId="1" applyNumberFormat="1" applyFont="1" applyFill="1" applyBorder="1" applyAlignment="1">
      <alignment horizontal="right" vertical="top"/>
    </xf>
    <xf numFmtId="0" fontId="11" fillId="5" borderId="27" xfId="0" applyFont="1" applyFill="1" applyBorder="1" applyAlignment="1">
      <alignment horizontal="right" vertical="top"/>
    </xf>
    <xf numFmtId="0" fontId="9" fillId="5" borderId="0" xfId="0" applyFont="1" applyFill="1" applyAlignment="1">
      <alignment horizontal="center" vertical="top" wrapText="1"/>
    </xf>
    <xf numFmtId="0" fontId="17" fillId="5" borderId="0" xfId="0" applyFont="1" applyFill="1" applyAlignment="1">
      <alignment horizontal="center" vertical="center" wrapText="1"/>
    </xf>
    <xf numFmtId="0" fontId="16" fillId="0" borderId="0" xfId="0" applyFont="1" applyAlignment="1">
      <alignment horizontal="center" vertical="center"/>
    </xf>
    <xf numFmtId="0" fontId="8" fillId="2" borderId="0" xfId="0" applyFont="1" applyFill="1" applyBorder="1" applyAlignment="1">
      <alignment horizontal="left" vertical="top" wrapText="1"/>
    </xf>
    <xf numFmtId="0" fontId="5" fillId="4" borderId="0" xfId="0" applyFont="1" applyFill="1" applyBorder="1" applyAlignment="1">
      <alignment horizontal="left" vertical="top" wrapText="1"/>
    </xf>
    <xf numFmtId="0" fontId="15" fillId="2" borderId="19" xfId="0" applyFont="1" applyFill="1" applyBorder="1" applyAlignment="1">
      <alignment horizontal="center"/>
    </xf>
    <xf numFmtId="0" fontId="15" fillId="2" borderId="20" xfId="0" applyFont="1" applyFill="1" applyBorder="1" applyAlignment="1">
      <alignment horizontal="center"/>
    </xf>
    <xf numFmtId="0" fontId="7" fillId="4" borderId="4" xfId="0" applyFont="1" applyFill="1" applyBorder="1" applyAlignment="1">
      <alignment horizontal="center" vertical="top" wrapText="1"/>
    </xf>
  </cellXfs>
  <cellStyles count="2">
    <cellStyle name="Normal" xfId="0" builtinId="0"/>
    <cellStyle name="Percent" xfId="1" builtinId="5"/>
  </cellStyles>
  <dxfs count="9">
    <dxf>
      <font>
        <strike val="0"/>
        <outline val="0"/>
        <shadow val="0"/>
        <u val="none"/>
        <vertAlign val="baseline"/>
        <sz val="12"/>
        <color theme="1"/>
      </font>
      <numFmt numFmtId="0" formatCode="General"/>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b val="0"/>
        <i val="0"/>
        <strike val="0"/>
        <condense val="0"/>
        <extend val="0"/>
        <outline val="0"/>
        <shadow val="0"/>
        <u val="none"/>
        <vertAlign val="baseline"/>
        <sz val="12"/>
        <color theme="1"/>
        <name val="Avenir Book"/>
        <scheme val="none"/>
      </font>
      <fill>
        <patternFill patternType="solid">
          <fgColor indexed="64"/>
          <bgColor theme="0" tint="-0.249977111117893"/>
        </patternFill>
      </fill>
      <alignment horizontal="center" vertical="top" textRotation="0" wrapText="0" indent="0" justifyLastLine="0" shrinkToFit="0" readingOrder="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b val="0"/>
        <i val="0"/>
        <strike val="0"/>
        <condense val="0"/>
        <extend val="0"/>
        <outline val="0"/>
        <shadow val="0"/>
        <u val="none"/>
        <vertAlign val="baseline"/>
        <sz val="12"/>
        <color theme="1"/>
        <name val="Avenir Book"/>
        <scheme val="none"/>
      </font>
      <fill>
        <patternFill patternType="solid">
          <fgColor indexed="64"/>
          <bgColor theme="0"/>
        </patternFill>
      </fill>
      <alignment horizontal="center" vertical="top" textRotation="0" wrapText="0" indent="0" justifyLastLine="0" shrinkToFit="0" readingOrder="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strike val="0"/>
        <outline val="0"/>
        <shadow val="0"/>
        <u val="none"/>
        <vertAlign val="baseline"/>
        <sz val="12"/>
        <color theme="1"/>
      </font>
      <numFmt numFmtId="0" formatCode="General"/>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strike val="0"/>
        <outline val="0"/>
        <shadow val="0"/>
        <u val="none"/>
        <vertAlign val="baseline"/>
        <sz val="12"/>
        <color theme="1"/>
      </font>
      <alignment horizontal="center" textRotation="0" indent="0" justifyLastLine="0" shrinkToFit="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b val="0"/>
        <i val="0"/>
        <strike val="0"/>
        <condense val="0"/>
        <extend val="0"/>
        <outline val="0"/>
        <shadow val="0"/>
        <u val="none"/>
        <vertAlign val="baseline"/>
        <sz val="12"/>
        <color theme="1"/>
        <name val="Avenir Book"/>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border outline="0">
        <left style="medium">
          <color auto="1"/>
        </left>
      </border>
    </dxf>
    <dxf>
      <font>
        <strike val="0"/>
        <outline val="0"/>
        <shadow val="0"/>
        <u val="none"/>
        <vertAlign val="baseline"/>
        <sz val="12"/>
        <color theme="1"/>
      </font>
    </dxf>
    <dxf>
      <font>
        <b/>
        <i val="0"/>
        <strike val="0"/>
        <condense val="0"/>
        <extend val="0"/>
        <outline val="0"/>
        <shadow val="0"/>
        <u val="none"/>
        <vertAlign val="baseline"/>
        <sz val="12"/>
        <color theme="1"/>
        <name val="Avenir Book"/>
        <scheme val="none"/>
      </font>
      <fill>
        <patternFill patternType="solid">
          <fgColor indexed="64"/>
          <bgColor theme="0" tint="-0.249977111117893"/>
        </patternFill>
      </fill>
      <alignment horizontal="left" vertical="top"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6" Type="http://schemas.openxmlformats.org/officeDocument/2006/relationships/customXml" Target="../customXml/item1.xml"/><Relationship Id="rId7" Type="http://schemas.openxmlformats.org/officeDocument/2006/relationships/customXml" Target="../customXml/item2.xml"/><Relationship Id="rId8"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4858032</xdr:colOff>
      <xdr:row>0</xdr:row>
      <xdr:rowOff>139512</xdr:rowOff>
    </xdr:from>
    <xdr:to>
      <xdr:col>1</xdr:col>
      <xdr:colOff>1860832</xdr:colOff>
      <xdr:row>2</xdr:row>
      <xdr:rowOff>243652</xdr:rowOff>
    </xdr:to>
    <xdr:sp macro="" textlink="">
      <xdr:nvSpPr>
        <xdr:cNvPr id="4" name="Down Arrow Callout 3"/>
        <xdr:cNvSpPr/>
      </xdr:nvSpPr>
      <xdr:spPr>
        <a:xfrm>
          <a:off x="4858032" y="139512"/>
          <a:ext cx="1892300"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139700</xdr:rowOff>
    </xdr:from>
    <xdr:to>
      <xdr:col>0</xdr:col>
      <xdr:colOff>4864100</xdr:colOff>
      <xdr:row>2</xdr:row>
      <xdr:rowOff>243840</xdr:rowOff>
    </xdr:to>
    <xdr:sp macro="" textlink="">
      <xdr:nvSpPr>
        <xdr:cNvPr id="9" name="Down Arrow Callout 8"/>
        <xdr:cNvSpPr/>
      </xdr:nvSpPr>
      <xdr:spPr>
        <a:xfrm>
          <a:off x="0" y="139700"/>
          <a:ext cx="4864100"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1870779</xdr:colOff>
      <xdr:row>0</xdr:row>
      <xdr:rowOff>136866</xdr:rowOff>
    </xdr:from>
    <xdr:to>
      <xdr:col>3</xdr:col>
      <xdr:colOff>0</xdr:colOff>
      <xdr:row>2</xdr:row>
      <xdr:rowOff>246414</xdr:rowOff>
    </xdr:to>
    <xdr:sp macro="" textlink="">
      <xdr:nvSpPr>
        <xdr:cNvPr id="11" name="Down Arrow Callout 10"/>
        <xdr:cNvSpPr/>
      </xdr:nvSpPr>
      <xdr:spPr>
        <a:xfrm>
          <a:off x="6760279" y="136866"/>
          <a:ext cx="2218621" cy="731848"/>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1264</xdr:colOff>
      <xdr:row>0</xdr:row>
      <xdr:rowOff>133255</xdr:rowOff>
    </xdr:from>
    <xdr:to>
      <xdr:col>4</xdr:col>
      <xdr:colOff>1876346</xdr:colOff>
      <xdr:row>2</xdr:row>
      <xdr:rowOff>237395</xdr:rowOff>
    </xdr:to>
    <xdr:sp macro="" textlink="">
      <xdr:nvSpPr>
        <xdr:cNvPr id="12" name="Down Arrow Callout 11"/>
        <xdr:cNvSpPr/>
      </xdr:nvSpPr>
      <xdr:spPr>
        <a:xfrm>
          <a:off x="10567664" y="133255"/>
          <a:ext cx="1875082"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1879851</xdr:colOff>
      <xdr:row>0</xdr:row>
      <xdr:rowOff>131191</xdr:rowOff>
    </xdr:from>
    <xdr:to>
      <xdr:col>6</xdr:col>
      <xdr:colOff>5060</xdr:colOff>
      <xdr:row>2</xdr:row>
      <xdr:rowOff>235331</xdr:rowOff>
    </xdr:to>
    <xdr:sp macro="" textlink="">
      <xdr:nvSpPr>
        <xdr:cNvPr id="13" name="Down Arrow Callout 12"/>
        <xdr:cNvSpPr/>
      </xdr:nvSpPr>
      <xdr:spPr>
        <a:xfrm>
          <a:off x="12446251" y="131191"/>
          <a:ext cx="2214609"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id="2" name="Table2" displayName="Table2" ref="B7:G53" totalsRowShown="0" headerRowDxfId="8" dataDxfId="7" tableBorderDxfId="6">
  <autoFilter ref="B7:G53">
    <filterColumn colId="0" hiddenButton="1"/>
    <filterColumn colId="1" hiddenButton="1"/>
    <filterColumn colId="2" hiddenButton="1"/>
    <filterColumn colId="3" hiddenButton="1"/>
    <filterColumn colId="4" hiddenButton="1"/>
    <filterColumn colId="5" hiddenButton="1"/>
  </autoFilter>
  <tableColumns count="6">
    <tableColumn id="1" name="B1" dataDxfId="5"/>
    <tableColumn id="2" name="B2" dataDxfId="4"/>
    <tableColumn id="3" name="B3" dataDxfId="3">
      <calculatedColumnFormula>IF(Table2[[#This Row],[B2]]&lt;&gt;0,IF((OR(C8&gt;=$C$61, C8&lt;=$C$62)), "Outlier",C8), "")</calculatedColumnFormula>
    </tableColumn>
    <tableColumn id="4" name="P1" dataDxfId="2"/>
    <tableColumn id="5" name="P2" dataDxfId="1"/>
    <tableColumn id="6" name="P3" dataDxfId="0">
      <calculatedColumnFormula>IF(Table2[[#This Row],[P2]]&lt;&gt;0,IF((OR(F8&gt;=$F$61, F8&lt;$F$62)), "Outlier",F8),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1"/>
  <sheetViews>
    <sheetView tabSelected="1" workbookViewId="0">
      <selection activeCell="K11" sqref="K11"/>
    </sheetView>
  </sheetViews>
  <sheetFormatPr baseColWidth="10" defaultRowHeight="15" x14ac:dyDescent="0.25"/>
  <cols>
    <col min="1" max="1" width="64.1640625" style="1" customWidth="1"/>
    <col min="2" max="2" width="22.83203125" customWidth="1"/>
    <col min="3" max="3" width="22.83203125" style="69" customWidth="1"/>
    <col min="4" max="4" width="20.83203125" customWidth="1"/>
    <col min="5" max="5" width="22.83203125" customWidth="1"/>
    <col min="6" max="6" width="22.83203125" style="69" customWidth="1"/>
    <col min="7" max="7" width="20.83203125" customWidth="1"/>
  </cols>
  <sheetData>
    <row r="1" spans="1:7" s="25" customFormat="1" x14ac:dyDescent="0.25">
      <c r="A1" s="1"/>
      <c r="C1" s="68"/>
      <c r="F1" s="68"/>
    </row>
    <row r="2" spans="1:7" ht="34" x14ac:dyDescent="0.3">
      <c r="A2" s="87" t="s">
        <v>104</v>
      </c>
      <c r="B2" s="88" t="s">
        <v>103</v>
      </c>
      <c r="C2" s="88" t="s">
        <v>101</v>
      </c>
      <c r="D2" s="89"/>
      <c r="E2" s="88" t="s">
        <v>103</v>
      </c>
      <c r="F2" s="88" t="s">
        <v>102</v>
      </c>
      <c r="G2" s="72"/>
    </row>
    <row r="3" spans="1:7" ht="21" thickBot="1" x14ac:dyDescent="0.35">
      <c r="B3" s="74"/>
      <c r="C3" s="75"/>
      <c r="D3" s="76"/>
      <c r="E3" s="76"/>
      <c r="F3" s="75"/>
      <c r="G3" s="74"/>
    </row>
    <row r="4" spans="1:7" ht="21" thickBot="1" x14ac:dyDescent="0.35">
      <c r="A4" s="94" t="s">
        <v>68</v>
      </c>
      <c r="B4" s="92" t="s">
        <v>51</v>
      </c>
      <c r="C4" s="93"/>
      <c r="D4" s="93"/>
      <c r="E4" s="92" t="s">
        <v>52</v>
      </c>
      <c r="F4" s="93"/>
      <c r="G4" s="73"/>
    </row>
    <row r="5" spans="1:7" ht="34" x14ac:dyDescent="0.25">
      <c r="A5" s="94"/>
      <c r="B5" s="5"/>
      <c r="C5" s="54" t="s">
        <v>67</v>
      </c>
      <c r="D5" s="6" t="s">
        <v>55</v>
      </c>
      <c r="E5" s="5"/>
      <c r="F5" s="54" t="s">
        <v>67</v>
      </c>
      <c r="G5" s="21" t="s">
        <v>55</v>
      </c>
    </row>
    <row r="6" spans="1:7" ht="18" thickBot="1" x14ac:dyDescent="0.3">
      <c r="A6" s="94"/>
      <c r="B6" s="22" t="s">
        <v>49</v>
      </c>
      <c r="C6" s="55" t="s">
        <v>100</v>
      </c>
      <c r="D6" s="23" t="s">
        <v>88</v>
      </c>
      <c r="E6" s="22" t="s">
        <v>50</v>
      </c>
      <c r="F6" s="55" t="s">
        <v>100</v>
      </c>
      <c r="G6" s="24" t="s">
        <v>88</v>
      </c>
    </row>
    <row r="7" spans="1:7" ht="17" hidden="1" x14ac:dyDescent="0.25">
      <c r="A7" s="4"/>
      <c r="B7" s="15" t="s">
        <v>97</v>
      </c>
      <c r="C7" s="56" t="s">
        <v>98</v>
      </c>
      <c r="D7" s="15" t="s">
        <v>99</v>
      </c>
      <c r="E7" s="14" t="s">
        <v>94</v>
      </c>
      <c r="F7" s="56" t="s">
        <v>95</v>
      </c>
      <c r="G7" s="26" t="s">
        <v>96</v>
      </c>
    </row>
    <row r="8" spans="1:7" ht="17" x14ac:dyDescent="0.25">
      <c r="A8" s="13" t="s">
        <v>63</v>
      </c>
      <c r="B8" s="78" t="s">
        <v>7</v>
      </c>
      <c r="C8" s="79">
        <v>320</v>
      </c>
      <c r="D8" s="80">
        <f>IF(Table2[[#This Row],[B2]]&lt;&gt;0,IF((OR(C8&gt;=$C$61, C8&lt;=$C$62)), "Outlier",C8), "")</f>
        <v>320</v>
      </c>
      <c r="E8" s="81" t="s">
        <v>7</v>
      </c>
      <c r="F8" s="82">
        <v>55</v>
      </c>
      <c r="G8" s="80">
        <f>IF(Table2[[#This Row],[P2]]&lt;&gt;0,IF((OR(F8&gt;=$F$61, F8&lt;$F$62)), "Outlier",F8), "")</f>
        <v>55</v>
      </c>
    </row>
    <row r="9" spans="1:7" ht="17" x14ac:dyDescent="0.25">
      <c r="A9" s="12" t="s">
        <v>69</v>
      </c>
      <c r="B9" s="78" t="s">
        <v>6</v>
      </c>
      <c r="C9" s="79">
        <v>310</v>
      </c>
      <c r="D9" s="80">
        <f>IF(Table2[[#This Row],[B2]]&lt;&gt;0,IF((OR(C9&gt;=$C$61, C9&lt;=$C$62)), "Outlier",C9), "")</f>
        <v>310</v>
      </c>
      <c r="E9" s="81" t="s">
        <v>6</v>
      </c>
      <c r="F9" s="82">
        <v>65</v>
      </c>
      <c r="G9" s="80">
        <f>IF(Table2[[#This Row],[P2]]&lt;&gt;0,IF((OR(F9&gt;=$F$61, F9&lt;$F$62)), "Outlier",F9), "")</f>
        <v>65</v>
      </c>
    </row>
    <row r="10" spans="1:7" ht="17" x14ac:dyDescent="0.25">
      <c r="A10" s="11" t="s">
        <v>90</v>
      </c>
      <c r="B10" s="78" t="s">
        <v>8</v>
      </c>
      <c r="C10" s="79">
        <v>420</v>
      </c>
      <c r="D10" s="80">
        <f>IF(Table2[[#This Row],[B2]]&lt;&gt;0,IF((OR(C10&gt;=$C$61, C10&lt;=$C$62)), "Outlier",C10), "")</f>
        <v>420</v>
      </c>
      <c r="E10" s="81" t="s">
        <v>8</v>
      </c>
      <c r="F10" s="82">
        <v>120</v>
      </c>
      <c r="G10" s="80">
        <f>IF(Table2[[#This Row],[P2]]&lt;&gt;0,IF((OR(F10&gt;=$F$61, F10&lt;$F$62)), "Outlier",F10), "")</f>
        <v>120</v>
      </c>
    </row>
    <row r="11" spans="1:7" ht="17" x14ac:dyDescent="0.25">
      <c r="A11" s="91" t="s">
        <v>105</v>
      </c>
      <c r="B11" s="78" t="s">
        <v>9</v>
      </c>
      <c r="C11" s="79">
        <v>345</v>
      </c>
      <c r="D11" s="80">
        <f>IF(Table2[[#This Row],[B2]]&lt;&gt;0,IF((OR(C11&gt;=$C$61, C11&lt;=$C$62)), "Outlier",C11), "")</f>
        <v>345</v>
      </c>
      <c r="E11" s="81" t="s">
        <v>9</v>
      </c>
      <c r="F11" s="82">
        <v>110</v>
      </c>
      <c r="G11" s="80">
        <f>IF(Table2[[#This Row],[P2]]&lt;&gt;0,IF((OR(F11&gt;=$F$61, F11&lt;$F$62)), "Outlier",F11), "")</f>
        <v>110</v>
      </c>
    </row>
    <row r="12" spans="1:7" ht="17" x14ac:dyDescent="0.25">
      <c r="A12" s="91"/>
      <c r="B12" s="78" t="s">
        <v>10</v>
      </c>
      <c r="C12" s="79">
        <v>320</v>
      </c>
      <c r="D12" s="80">
        <f>IF(Table2[[#This Row],[B2]]&lt;&gt;0,IF((OR(C12&gt;=$C$61, C12&lt;=$C$62)), "Outlier",C12), "")</f>
        <v>320</v>
      </c>
      <c r="E12" s="81" t="s">
        <v>10</v>
      </c>
      <c r="F12" s="82">
        <v>125</v>
      </c>
      <c r="G12" s="80">
        <f>IF(Table2[[#This Row],[P2]]&lt;&gt;0,IF((OR(F12&gt;=$F$61, F12&lt;$F$62)), "Outlier",F12), "")</f>
        <v>125</v>
      </c>
    </row>
    <row r="13" spans="1:7" ht="17" x14ac:dyDescent="0.25">
      <c r="A13" s="91"/>
      <c r="B13" s="78" t="s">
        <v>11</v>
      </c>
      <c r="C13" s="79">
        <v>559</v>
      </c>
      <c r="D13" s="80" t="str">
        <f>IF(Table2[[#This Row],[B2]]&lt;&gt;0,IF((OR(C13&gt;=$C$61, C13&lt;=$C$62)), "Outlier",C13), "")</f>
        <v>Outlier</v>
      </c>
      <c r="E13" s="81" t="s">
        <v>11</v>
      </c>
      <c r="F13" s="82">
        <v>67</v>
      </c>
      <c r="G13" s="80">
        <f>IF(Table2[[#This Row],[P2]]&lt;&gt;0,IF((OR(F13&gt;=$F$61, F13&lt;$F$62)), "Outlier",F13), "")</f>
        <v>67</v>
      </c>
    </row>
    <row r="14" spans="1:7" ht="17" x14ac:dyDescent="0.25">
      <c r="A14" s="91"/>
      <c r="B14" s="78" t="s">
        <v>12</v>
      </c>
      <c r="C14" s="79">
        <v>330</v>
      </c>
      <c r="D14" s="80">
        <f>IF(Table2[[#This Row],[B2]]&lt;&gt;0,IF((OR(C14&gt;=$C$61, C14&lt;=$C$62)), "Outlier",C14), "")</f>
        <v>330</v>
      </c>
      <c r="E14" s="81" t="s">
        <v>12</v>
      </c>
      <c r="F14" s="82">
        <v>55</v>
      </c>
      <c r="G14" s="80">
        <f>IF(Table2[[#This Row],[P2]]&lt;&gt;0,IF((OR(F14&gt;=$F$61, F14&lt;$F$62)), "Outlier",F14), "")</f>
        <v>55</v>
      </c>
    </row>
    <row r="15" spans="1:7" ht="17" x14ac:dyDescent="0.25">
      <c r="A15" s="91"/>
      <c r="B15" s="78" t="s">
        <v>13</v>
      </c>
      <c r="C15" s="79">
        <v>335</v>
      </c>
      <c r="D15" s="80">
        <f>IF(Table2[[#This Row],[B2]]&lt;&gt;0,IF((OR(C15&gt;=$C$61, C15&lt;=$C$62)), "Outlier",C15), "")</f>
        <v>335</v>
      </c>
      <c r="E15" s="81" t="s">
        <v>13</v>
      </c>
      <c r="F15" s="82">
        <v>76</v>
      </c>
      <c r="G15" s="80">
        <f>IF(Table2[[#This Row],[P2]]&lt;&gt;0,IF((OR(F15&gt;=$F$61, F15&lt;$F$62)), "Outlier",F15), "")</f>
        <v>76</v>
      </c>
    </row>
    <row r="16" spans="1:7" ht="17" x14ac:dyDescent="0.25">
      <c r="A16" s="91"/>
      <c r="B16" s="78" t="s">
        <v>14</v>
      </c>
      <c r="C16" s="79">
        <v>395</v>
      </c>
      <c r="D16" s="80">
        <f>IF(Table2[[#This Row],[B2]]&lt;&gt;0,IF((OR(C16&gt;=$C$61, C16&lt;=$C$62)), "Outlier",C16), "")</f>
        <v>395</v>
      </c>
      <c r="E16" s="81" t="s">
        <v>14</v>
      </c>
      <c r="F16" s="82">
        <v>79</v>
      </c>
      <c r="G16" s="80">
        <f>IF(Table2[[#This Row],[P2]]&lt;&gt;0,IF((OR(F16&gt;=$F$61, F16&lt;$F$62)), "Outlier",F16), "")</f>
        <v>79</v>
      </c>
    </row>
    <row r="17" spans="1:7" ht="17" x14ac:dyDescent="0.25">
      <c r="A17" s="91"/>
      <c r="B17" s="78" t="s">
        <v>15</v>
      </c>
      <c r="C17" s="79">
        <v>330</v>
      </c>
      <c r="D17" s="80">
        <f>IF(Table2[[#This Row],[B2]]&lt;&gt;0,IF((OR(C17&gt;=$C$61, C17&lt;=$C$62)), "Outlier",C17), "")</f>
        <v>330</v>
      </c>
      <c r="E17" s="81" t="s">
        <v>15</v>
      </c>
      <c r="F17" s="82">
        <v>84</v>
      </c>
      <c r="G17" s="80">
        <f>IF(Table2[[#This Row],[P2]]&lt;&gt;0,IF((OR(F17&gt;=$F$61, F17&lt;$F$62)), "Outlier",F17), "")</f>
        <v>84</v>
      </c>
    </row>
    <row r="18" spans="1:7" ht="17" x14ac:dyDescent="0.25">
      <c r="A18" s="12" t="s">
        <v>77</v>
      </c>
      <c r="B18" s="78" t="s">
        <v>16</v>
      </c>
      <c r="C18" s="79">
        <v>370</v>
      </c>
      <c r="D18" s="80">
        <f>IF(Table2[[#This Row],[B2]]&lt;&gt;0,IF((OR(C18&gt;=$C$61, C18&lt;=$C$62)), "Outlier",C18), "")</f>
        <v>370</v>
      </c>
      <c r="E18" s="81" t="s">
        <v>16</v>
      </c>
      <c r="F18" s="82">
        <v>89</v>
      </c>
      <c r="G18" s="80">
        <f>IF(Table2[[#This Row],[P2]]&lt;&gt;0,IF((OR(F18&gt;=$F$61, F18&lt;$F$62)), "Outlier",F18), "")</f>
        <v>89</v>
      </c>
    </row>
    <row r="19" spans="1:7" ht="17" x14ac:dyDescent="0.25">
      <c r="A19" s="11" t="s">
        <v>91</v>
      </c>
      <c r="B19" s="78" t="s">
        <v>17</v>
      </c>
      <c r="C19" s="79">
        <v>320</v>
      </c>
      <c r="D19" s="80">
        <f>IF(Table2[[#This Row],[B2]]&lt;&gt;0,IF((OR(C19&gt;=$C$61, C19&lt;=$C$62)), "Outlier",C19), "")</f>
        <v>320</v>
      </c>
      <c r="E19" s="81" t="s">
        <v>17</v>
      </c>
      <c r="F19" s="82">
        <v>82</v>
      </c>
      <c r="G19" s="80">
        <f>IF(Table2[[#This Row],[P2]]&lt;&gt;0,IF((OR(F19&gt;=$F$61, F19&lt;$F$62)), "Outlier",F19), "")</f>
        <v>82</v>
      </c>
    </row>
    <row r="20" spans="1:7" ht="17" x14ac:dyDescent="0.25">
      <c r="A20" s="91" t="s">
        <v>78</v>
      </c>
      <c r="B20" s="78" t="s">
        <v>18</v>
      </c>
      <c r="C20" s="79">
        <v>330</v>
      </c>
      <c r="D20" s="80">
        <f>IF(Table2[[#This Row],[B2]]&lt;&gt;0,IF((OR(C20&gt;=$C$61, C20&lt;=$C$62)), "Outlier",C20), "")</f>
        <v>330</v>
      </c>
      <c r="E20" s="81" t="s">
        <v>18</v>
      </c>
      <c r="F20" s="82">
        <v>77</v>
      </c>
      <c r="G20" s="80">
        <f>IF(Table2[[#This Row],[P2]]&lt;&gt;0,IF((OR(F20&gt;=$F$61, F20&lt;$F$62)), "Outlier",F20), "")</f>
        <v>77</v>
      </c>
    </row>
    <row r="21" spans="1:7" ht="17" x14ac:dyDescent="0.25">
      <c r="A21" s="91"/>
      <c r="B21" s="78" t="s">
        <v>19</v>
      </c>
      <c r="C21" s="79">
        <v>390</v>
      </c>
      <c r="D21" s="80">
        <f>IF(Table2[[#This Row],[B2]]&lt;&gt;0,IF((OR(C21&gt;=$C$61, C21&lt;=$C$62)), "Outlier",C21), "")</f>
        <v>390</v>
      </c>
      <c r="E21" s="81" t="s">
        <v>19</v>
      </c>
      <c r="F21" s="82">
        <v>64</v>
      </c>
      <c r="G21" s="80">
        <f>IF(Table2[[#This Row],[P2]]&lt;&gt;0,IF((OR(F21&gt;=$F$61, F21&lt;$F$62)), "Outlier",F21), "")</f>
        <v>64</v>
      </c>
    </row>
    <row r="22" spans="1:7" ht="17" x14ac:dyDescent="0.25">
      <c r="A22" s="91"/>
      <c r="B22" s="78" t="s">
        <v>20</v>
      </c>
      <c r="C22" s="79">
        <v>390</v>
      </c>
      <c r="D22" s="80">
        <f>IF(Table2[[#This Row],[B2]]&lt;&gt;0,IF((OR(C22&gt;=$C$61, C22&lt;=$C$62)), "Outlier",C22), "")</f>
        <v>390</v>
      </c>
      <c r="E22" s="81" t="s">
        <v>20</v>
      </c>
      <c r="F22" s="82">
        <v>75</v>
      </c>
      <c r="G22" s="80">
        <f>IF(Table2[[#This Row],[P2]]&lt;&gt;0,IF((OR(F22&gt;=$F$61, F22&lt;$F$62)), "Outlier",F22), "")</f>
        <v>75</v>
      </c>
    </row>
    <row r="23" spans="1:7" ht="17" x14ac:dyDescent="0.25">
      <c r="A23" s="91"/>
      <c r="B23" s="78" t="s">
        <v>21</v>
      </c>
      <c r="C23" s="79">
        <v>430</v>
      </c>
      <c r="D23" s="80">
        <f>IF(Table2[[#This Row],[B2]]&lt;&gt;0,IF((OR(C23&gt;=$C$61, C23&lt;=$C$62)), "Outlier",C23), "")</f>
        <v>430</v>
      </c>
      <c r="E23" s="81" t="s">
        <v>21</v>
      </c>
      <c r="F23" s="82">
        <v>34</v>
      </c>
      <c r="G23" s="80">
        <f>IF(Table2[[#This Row],[P2]]&lt;&gt;0,IF((OR(F23&gt;=$F$61, F23&lt;$F$62)), "Outlier",F23), "")</f>
        <v>34</v>
      </c>
    </row>
    <row r="24" spans="1:7" ht="17" x14ac:dyDescent="0.25">
      <c r="A24" s="91"/>
      <c r="B24" s="78" t="s">
        <v>22</v>
      </c>
      <c r="C24" s="79">
        <v>700</v>
      </c>
      <c r="D24" s="80" t="str">
        <f>IF(Table2[[#This Row],[B2]]&lt;&gt;0,IF((OR(C24&gt;=$C$61, C24&lt;=$C$62)), "Outlier",C24), "")</f>
        <v>Outlier</v>
      </c>
      <c r="E24" s="81" t="s">
        <v>22</v>
      </c>
      <c r="F24" s="82">
        <v>23</v>
      </c>
      <c r="G24" s="80">
        <f>IF(Table2[[#This Row],[P2]]&lt;&gt;0,IF((OR(F24&gt;=$F$61, F24&lt;$F$62)), "Outlier",F24), "")</f>
        <v>23</v>
      </c>
    </row>
    <row r="25" spans="1:7" ht="17" x14ac:dyDescent="0.25">
      <c r="A25" s="91"/>
      <c r="B25" s="78" t="s">
        <v>23</v>
      </c>
      <c r="C25" s="79">
        <v>320</v>
      </c>
      <c r="D25" s="80">
        <f>IF(Table2[[#This Row],[B2]]&lt;&gt;0,IF((OR(C25&gt;=$C$61, C25&lt;=$C$62)), "Outlier",C25), "")</f>
        <v>320</v>
      </c>
      <c r="E25" s="81" t="s">
        <v>23</v>
      </c>
      <c r="F25" s="82">
        <v>78</v>
      </c>
      <c r="G25" s="80">
        <f>IF(Table2[[#This Row],[P2]]&lt;&gt;0,IF((OR(F25&gt;=$F$61, F25&lt;$F$62)), "Outlier",F25), "")</f>
        <v>78</v>
      </c>
    </row>
    <row r="26" spans="1:7" ht="17" x14ac:dyDescent="0.25">
      <c r="A26" s="91"/>
      <c r="B26" s="78" t="s">
        <v>24</v>
      </c>
      <c r="C26" s="79">
        <v>330</v>
      </c>
      <c r="D26" s="80">
        <f>IF(Table2[[#This Row],[B2]]&lt;&gt;0,IF((OR(C26&gt;=$C$61, C26&lt;=$C$62)), "Outlier",C26), "")</f>
        <v>330</v>
      </c>
      <c r="E26" s="81" t="s">
        <v>24</v>
      </c>
      <c r="F26" s="82">
        <v>89</v>
      </c>
      <c r="G26" s="80">
        <f>IF(Table2[[#This Row],[P2]]&lt;&gt;0,IF((OR(F26&gt;=$F$61, F26&lt;$F$62)), "Outlier",F26), "")</f>
        <v>89</v>
      </c>
    </row>
    <row r="27" spans="1:7" ht="17" x14ac:dyDescent="0.25">
      <c r="A27" s="91"/>
      <c r="B27" s="78" t="s">
        <v>25</v>
      </c>
      <c r="C27" s="79">
        <v>650</v>
      </c>
      <c r="D27" s="80" t="str">
        <f>IF(Table2[[#This Row],[B2]]&lt;&gt;0,IF((OR(C27&gt;=$C$61, C27&lt;=$C$62)), "Outlier",C27), "")</f>
        <v>Outlier</v>
      </c>
      <c r="E27" s="81" t="s">
        <v>25</v>
      </c>
      <c r="F27" s="82">
        <v>120</v>
      </c>
      <c r="G27" s="80">
        <f>IF(Table2[[#This Row],[P2]]&lt;&gt;0,IF((OR(F27&gt;=$F$61, F27&lt;$F$62)), "Outlier",F27), "")</f>
        <v>120</v>
      </c>
    </row>
    <row r="28" spans="1:7" ht="17" x14ac:dyDescent="0.25">
      <c r="A28" s="91"/>
      <c r="B28" s="78" t="s">
        <v>26</v>
      </c>
      <c r="C28" s="79">
        <v>330</v>
      </c>
      <c r="D28" s="80">
        <f>IF(Table2[[#This Row],[B2]]&lt;&gt;0,IF((OR(C28&gt;=$C$61, C28&lt;=$C$62)), "Outlier",C28), "")</f>
        <v>330</v>
      </c>
      <c r="E28" s="81" t="s">
        <v>26</v>
      </c>
      <c r="F28" s="82">
        <v>135</v>
      </c>
      <c r="G28" s="80">
        <f>IF(Table2[[#This Row],[P2]]&lt;&gt;0,IF((OR(F28&gt;=$F$61, F28&lt;$F$62)), "Outlier",F28), "")</f>
        <v>135</v>
      </c>
    </row>
    <row r="29" spans="1:7" ht="17" x14ac:dyDescent="0.25">
      <c r="A29" s="12" t="s">
        <v>70</v>
      </c>
      <c r="B29" s="78" t="s">
        <v>27</v>
      </c>
      <c r="C29" s="79">
        <v>550</v>
      </c>
      <c r="D29" s="80" t="str">
        <f>IF(Table2[[#This Row],[B2]]&lt;&gt;0,IF((OR(C29&gt;=$C$61, C29&lt;=$C$62)), "Outlier",C29), "")</f>
        <v>Outlier</v>
      </c>
      <c r="E29" s="81" t="s">
        <v>27</v>
      </c>
      <c r="F29" s="82">
        <v>98</v>
      </c>
      <c r="G29" s="80">
        <f>IF(Table2[[#This Row],[P2]]&lt;&gt;0,IF((OR(F29&gt;=$F$61, F29&lt;$F$62)), "Outlier",F29), "")</f>
        <v>98</v>
      </c>
    </row>
    <row r="30" spans="1:7" ht="17" x14ac:dyDescent="0.25">
      <c r="A30" s="11" t="s">
        <v>106</v>
      </c>
      <c r="B30" s="78" t="s">
        <v>28</v>
      </c>
      <c r="C30" s="79">
        <v>340</v>
      </c>
      <c r="D30" s="80">
        <f>IF(Table2[[#This Row],[B2]]&lt;&gt;0,IF((OR(C30&gt;=$C$61, C30&lt;=$C$62)), "Outlier",C30), "")</f>
        <v>340</v>
      </c>
      <c r="E30" s="81" t="s">
        <v>28</v>
      </c>
      <c r="F30" s="82">
        <v>78</v>
      </c>
      <c r="G30" s="80">
        <f>IF(Table2[[#This Row],[P2]]&lt;&gt;0,IF((OR(F30&gt;=$F$61, F30&lt;$F$62)), "Outlier",F30), "")</f>
        <v>78</v>
      </c>
    </row>
    <row r="31" spans="1:7" ht="17" x14ac:dyDescent="0.25">
      <c r="A31" s="7" t="s">
        <v>62</v>
      </c>
      <c r="B31" s="78" t="s">
        <v>29</v>
      </c>
      <c r="C31" s="79">
        <v>350</v>
      </c>
      <c r="D31" s="80">
        <f>IF(Table2[[#This Row],[B2]]&lt;&gt;0,IF((OR(C31&gt;=$C$61, C31&lt;=$C$62)), "Outlier",C31), "")</f>
        <v>350</v>
      </c>
      <c r="E31" s="81" t="s">
        <v>29</v>
      </c>
      <c r="F31" s="82">
        <v>65</v>
      </c>
      <c r="G31" s="80">
        <f>IF(Table2[[#This Row],[P2]]&lt;&gt;0,IF((OR(F31&gt;=$F$61, F31&lt;$F$62)), "Outlier",F31), "")</f>
        <v>65</v>
      </c>
    </row>
    <row r="32" spans="1:7" ht="17" x14ac:dyDescent="0.25">
      <c r="A32" s="8" t="s">
        <v>61</v>
      </c>
      <c r="B32" s="78" t="s">
        <v>30</v>
      </c>
      <c r="C32" s="79">
        <v>540</v>
      </c>
      <c r="D32" s="80" t="str">
        <f>IF(Table2[[#This Row],[B2]]&lt;&gt;0,IF((OR(C32&gt;=$C$61, C32&lt;=$C$62)), "Outlier",C32), "")</f>
        <v>Outlier</v>
      </c>
      <c r="E32" s="81" t="s">
        <v>30</v>
      </c>
      <c r="F32" s="82">
        <v>35</v>
      </c>
      <c r="G32" s="80">
        <f>IF(Table2[[#This Row],[P2]]&lt;&gt;0,IF((OR(F32&gt;=$F$61, F32&lt;$F$62)), "Outlier",F32), "")</f>
        <v>35</v>
      </c>
    </row>
    <row r="33" spans="1:7" ht="17" x14ac:dyDescent="0.25">
      <c r="A33" s="9" t="s">
        <v>71</v>
      </c>
      <c r="B33" s="78" t="s">
        <v>31</v>
      </c>
      <c r="C33" s="79">
        <v>524</v>
      </c>
      <c r="D33" s="80">
        <f>IF(Table2[[#This Row],[B2]]&lt;&gt;0,IF((OR(C33&gt;=$C$61, C33&lt;=$C$62)), "Outlier",C33), "")</f>
        <v>524</v>
      </c>
      <c r="E33" s="81" t="s">
        <v>31</v>
      </c>
      <c r="F33" s="82">
        <v>78</v>
      </c>
      <c r="G33" s="80">
        <f>IF(Table2[[#This Row],[P2]]&lt;&gt;0,IF((OR(F33&gt;=$F$61, F33&lt;$F$62)), "Outlier",F33), "")</f>
        <v>78</v>
      </c>
    </row>
    <row r="34" spans="1:7" ht="17" x14ac:dyDescent="0.25">
      <c r="A34" s="7" t="s">
        <v>65</v>
      </c>
      <c r="B34" s="78" t="s">
        <v>32</v>
      </c>
      <c r="C34" s="79">
        <v>395</v>
      </c>
      <c r="D34" s="80">
        <f>IF(Table2[[#This Row],[B2]]&lt;&gt;0,IF((OR(C34&gt;=$C$61, C34&lt;=$C$62)), "Outlier",C34), "")</f>
        <v>395</v>
      </c>
      <c r="E34" s="81" t="s">
        <v>32</v>
      </c>
      <c r="F34" s="82">
        <v>65</v>
      </c>
      <c r="G34" s="80">
        <f>IF(Table2[[#This Row],[P2]]&lt;&gt;0,IF((OR(F34&gt;=$F$61, F34&lt;$F$62)), "Outlier",F34), "")</f>
        <v>65</v>
      </c>
    </row>
    <row r="35" spans="1:7" ht="17" x14ac:dyDescent="0.25">
      <c r="A35" s="7" t="s">
        <v>64</v>
      </c>
      <c r="B35" s="78" t="s">
        <v>33</v>
      </c>
      <c r="C35" s="79">
        <v>330</v>
      </c>
      <c r="D35" s="80">
        <f>IF(Table2[[#This Row],[B2]]&lt;&gt;0,IF((OR(C35&gt;=$C$61, C35&lt;=$C$62)), "Outlier",C35), "")</f>
        <v>330</v>
      </c>
      <c r="E35" s="81" t="s">
        <v>33</v>
      </c>
      <c r="F35" s="82">
        <v>85</v>
      </c>
      <c r="G35" s="80">
        <f>IF(Table2[[#This Row],[P2]]&lt;&gt;0,IF((OR(F35&gt;=$F$61, F35&lt;$F$62)), "Outlier",F35), "")</f>
        <v>85</v>
      </c>
    </row>
    <row r="36" spans="1:7" ht="17" x14ac:dyDescent="0.25">
      <c r="A36" s="7" t="s">
        <v>83</v>
      </c>
      <c r="B36" s="78" t="s">
        <v>34</v>
      </c>
      <c r="C36" s="79">
        <v>385</v>
      </c>
      <c r="D36" s="80">
        <f>IF(Table2[[#This Row],[B2]]&lt;&gt;0,IF((OR(C36&gt;=$C$61, C36&lt;=$C$62)), "Outlier",C36), "")</f>
        <v>385</v>
      </c>
      <c r="E36" s="81" t="s">
        <v>34</v>
      </c>
      <c r="F36" s="82">
        <v>120</v>
      </c>
      <c r="G36" s="80">
        <f>IF(Table2[[#This Row],[P2]]&lt;&gt;0,IF((OR(F36&gt;=$F$61, F36&lt;$F$62)), "Outlier",F36), "")</f>
        <v>120</v>
      </c>
    </row>
    <row r="37" spans="1:7" ht="17" x14ac:dyDescent="0.25">
      <c r="A37" s="91" t="s">
        <v>66</v>
      </c>
      <c r="B37" s="78" t="s">
        <v>35</v>
      </c>
      <c r="C37" s="79">
        <v>365</v>
      </c>
      <c r="D37" s="80">
        <f>IF(Table2[[#This Row],[B2]]&lt;&gt;0,IF((OR(C37&gt;=$C$61, C37&lt;=$C$62)), "Outlier",C37), "")</f>
        <v>365</v>
      </c>
      <c r="E37" s="81" t="s">
        <v>35</v>
      </c>
      <c r="F37" s="82">
        <v>78</v>
      </c>
      <c r="G37" s="80">
        <f>IF(Table2[[#This Row],[P2]]&lt;&gt;0,IF((OR(F37&gt;=$F$61, F37&lt;$F$62)), "Outlier",F37), "")</f>
        <v>78</v>
      </c>
    </row>
    <row r="38" spans="1:7" ht="17" x14ac:dyDescent="0.25">
      <c r="A38" s="91"/>
      <c r="B38" s="78" t="s">
        <v>36</v>
      </c>
      <c r="C38" s="79"/>
      <c r="D38" s="80" t="str">
        <f>IF(Table2[[#This Row],[B2]]&lt;&gt;0,IF((OR(C38&gt;=$C$61, C38&lt;=$C$62)), "Outlier",C38), "")</f>
        <v/>
      </c>
      <c r="E38" s="81" t="s">
        <v>36</v>
      </c>
      <c r="F38" s="82">
        <v>77</v>
      </c>
      <c r="G38" s="80">
        <f>IF(Table2[[#This Row],[P2]]&lt;&gt;0,IF((OR(F38&gt;=$F$61, F38&lt;$F$62)), "Outlier",F38), "")</f>
        <v>77</v>
      </c>
    </row>
    <row r="39" spans="1:7" ht="17" x14ac:dyDescent="0.25">
      <c r="A39" s="12" t="s">
        <v>72</v>
      </c>
      <c r="B39" s="78" t="s">
        <v>37</v>
      </c>
      <c r="C39" s="79"/>
      <c r="D39" s="80" t="str">
        <f>IF(Table2[[#This Row],[B2]]&lt;&gt;0,IF((OR(C39&gt;=$C$61, C39&lt;=$C$62)), "Outlier",C39), "")</f>
        <v/>
      </c>
      <c r="E39" s="81" t="s">
        <v>37</v>
      </c>
      <c r="F39" s="82">
        <v>87</v>
      </c>
      <c r="G39" s="80">
        <f>IF(Table2[[#This Row],[P2]]&lt;&gt;0,IF((OR(F39&gt;=$F$61, F39&lt;$F$62)), "Outlier",F39), "")</f>
        <v>87</v>
      </c>
    </row>
    <row r="40" spans="1:7" ht="17" x14ac:dyDescent="0.25">
      <c r="A40" s="90" t="s">
        <v>107</v>
      </c>
      <c r="B40" s="78" t="s">
        <v>38</v>
      </c>
      <c r="C40" s="79"/>
      <c r="D40" s="80" t="str">
        <f>IF(Table2[[#This Row],[B2]]&lt;&gt;0,IF((OR(C40&gt;=$C$61, C40&lt;=$C$62)), "Outlier",C40), "")</f>
        <v/>
      </c>
      <c r="E40" s="81" t="s">
        <v>38</v>
      </c>
      <c r="F40" s="82">
        <v>37</v>
      </c>
      <c r="G40" s="80">
        <f>IF(Table2[[#This Row],[P2]]&lt;&gt;0,IF((OR(F40&gt;=$F$61, F40&lt;$F$62)), "Outlier",F40), "")</f>
        <v>37</v>
      </c>
    </row>
    <row r="41" spans="1:7" ht="17" x14ac:dyDescent="0.25">
      <c r="A41" s="90"/>
      <c r="B41" s="78" t="s">
        <v>39</v>
      </c>
      <c r="C41" s="79"/>
      <c r="D41" s="80" t="str">
        <f>IF(Table2[[#This Row],[B2]]&lt;&gt;0,IF((OR(C41&gt;=$C$61, C41&lt;=$C$62)), "Outlier",C41), "")</f>
        <v/>
      </c>
      <c r="E41" s="81" t="s">
        <v>39</v>
      </c>
      <c r="F41" s="82">
        <v>23</v>
      </c>
      <c r="G41" s="80">
        <f>IF(Table2[[#This Row],[P2]]&lt;&gt;0,IF((OR(F41&gt;=$F$61, F41&lt;$F$62)), "Outlier",F41), "")</f>
        <v>23</v>
      </c>
    </row>
    <row r="42" spans="1:7" ht="17" x14ac:dyDescent="0.25">
      <c r="A42" s="10" t="s">
        <v>74</v>
      </c>
      <c r="B42" s="78" t="s">
        <v>40</v>
      </c>
      <c r="C42" s="79"/>
      <c r="D42" s="80" t="str">
        <f>IF(Table2[[#This Row],[B2]]&lt;&gt;0,IF((OR(C42&gt;=$C$61, C42&lt;=$C$62)), "Outlier",C42), "")</f>
        <v/>
      </c>
      <c r="E42" s="81" t="s">
        <v>40</v>
      </c>
      <c r="F42" s="82">
        <v>23</v>
      </c>
      <c r="G42" s="80">
        <f>IF(Table2[[#This Row],[P2]]&lt;&gt;0,IF((OR(F42&gt;=$F$61, F42&lt;$F$62)), "Outlier",F42), "")</f>
        <v>23</v>
      </c>
    </row>
    <row r="43" spans="1:7" ht="17" x14ac:dyDescent="0.25">
      <c r="A43" s="91" t="s">
        <v>92</v>
      </c>
      <c r="B43" s="78" t="s">
        <v>41</v>
      </c>
      <c r="C43" s="79"/>
      <c r="D43" s="80" t="str">
        <f>IF(Table2[[#This Row],[B2]]&lt;&gt;0,IF((OR(C43&gt;=$C$61, C43&lt;=$C$62)), "Outlier",C43), "")</f>
        <v/>
      </c>
      <c r="E43" s="81" t="s">
        <v>41</v>
      </c>
      <c r="F43" s="82">
        <v>23</v>
      </c>
      <c r="G43" s="80">
        <f>IF(Table2[[#This Row],[P2]]&lt;&gt;0,IF((OR(F43&gt;=$F$61, F43&lt;$F$62)), "Outlier",F43), "")</f>
        <v>23</v>
      </c>
    </row>
    <row r="44" spans="1:7" ht="17" x14ac:dyDescent="0.25">
      <c r="A44" s="91"/>
      <c r="B44" s="78" t="s">
        <v>42</v>
      </c>
      <c r="C44" s="79"/>
      <c r="D44" s="80" t="str">
        <f>IF(Table2[[#This Row],[B2]]&lt;&gt;0,IF((OR(C44&gt;=$C$61, C44&lt;=$C$62)), "Outlier",C44), "")</f>
        <v/>
      </c>
      <c r="E44" s="81" t="s">
        <v>42</v>
      </c>
      <c r="F44" s="82">
        <v>400</v>
      </c>
      <c r="G44" s="80" t="str">
        <f>IF(Table2[[#This Row],[P2]]&lt;&gt;0,IF((OR(F44&gt;=$F$61, F44&lt;$F$62)), "Outlier",F44), "")</f>
        <v>Outlier</v>
      </c>
    </row>
    <row r="45" spans="1:7" ht="17" x14ac:dyDescent="0.25">
      <c r="A45" s="91"/>
      <c r="B45" s="78" t="s">
        <v>43</v>
      </c>
      <c r="C45" s="79"/>
      <c r="D45" s="80" t="str">
        <f>IF(Table2[[#This Row],[B2]]&lt;&gt;0,IF((OR(C45&gt;=$C$61, C45&lt;=$C$62)), "Outlier",C45), "")</f>
        <v/>
      </c>
      <c r="E45" s="81" t="s">
        <v>43</v>
      </c>
      <c r="F45" s="82">
        <v>120</v>
      </c>
      <c r="G45" s="80">
        <f>IF(Table2[[#This Row],[P2]]&lt;&gt;0,IF((OR(F45&gt;=$F$61, F45&lt;$F$62)), "Outlier",F45), "")</f>
        <v>120</v>
      </c>
    </row>
    <row r="46" spans="1:7" ht="17" x14ac:dyDescent="0.25">
      <c r="A46" s="91"/>
      <c r="B46" s="78" t="s">
        <v>44</v>
      </c>
      <c r="C46" s="79"/>
      <c r="D46" s="80" t="str">
        <f>IF(Table2[[#This Row],[B2]]&lt;&gt;0,IF((OR(C46&gt;=$C$61, C46&lt;=$C$62)), "Outlier",C46), "")</f>
        <v/>
      </c>
      <c r="E46" s="81" t="s">
        <v>44</v>
      </c>
      <c r="F46" s="82">
        <v>190</v>
      </c>
      <c r="G46" s="80" t="str">
        <f>IF(Table2[[#This Row],[P2]]&lt;&gt;0,IF((OR(F46&gt;=$F$61, F46&lt;$F$62)), "Outlier",F46), "")</f>
        <v>Outlier</v>
      </c>
    </row>
    <row r="47" spans="1:7" ht="17" x14ac:dyDescent="0.25">
      <c r="A47" s="3" t="s">
        <v>73</v>
      </c>
      <c r="B47" s="78" t="s">
        <v>45</v>
      </c>
      <c r="C47" s="79"/>
      <c r="D47" s="80" t="str">
        <f>IF(Table2[[#This Row],[B2]]&lt;&gt;0,IF((OR(C47&gt;=$C$61, C47&lt;=$C$62)), "Outlier",C47), "")</f>
        <v/>
      </c>
      <c r="E47" s="81" t="s">
        <v>45</v>
      </c>
      <c r="F47" s="82"/>
      <c r="G47" s="80" t="str">
        <f>IF(Table2[[#This Row],[P2]]&lt;&gt;0,IF((OR(F47&gt;=$F$61, F47&lt;$F$62)), "Outlier",F47), "")</f>
        <v/>
      </c>
    </row>
    <row r="48" spans="1:7" ht="17" x14ac:dyDescent="0.25">
      <c r="A48" s="91" t="s">
        <v>79</v>
      </c>
      <c r="B48" s="78" t="s">
        <v>56</v>
      </c>
      <c r="C48" s="79"/>
      <c r="D48" s="80" t="str">
        <f>IF(Table2[[#This Row],[B2]]&lt;&gt;0,IF((OR(C48&gt;=$C$61, C48&lt;=$C$62)), "Outlier",C48), "")</f>
        <v/>
      </c>
      <c r="E48" s="81" t="s">
        <v>56</v>
      </c>
      <c r="F48" s="82"/>
      <c r="G48" s="80" t="str">
        <f>IF(Table2[[#This Row],[P2]]&lt;&gt;0,IF((OR(F48&gt;=$F$61, F48&lt;$F$62)), "Outlier",F48), "")</f>
        <v/>
      </c>
    </row>
    <row r="49" spans="1:7" ht="17" x14ac:dyDescent="0.25">
      <c r="A49" s="91"/>
      <c r="B49" s="78" t="s">
        <v>47</v>
      </c>
      <c r="C49" s="79"/>
      <c r="D49" s="80" t="str">
        <f>IF(Table2[[#This Row],[B2]]&lt;&gt;0,IF((OR(C49&gt;=$C$61, C49&lt;=$C$62)), "Outlier",C49), "")</f>
        <v/>
      </c>
      <c r="E49" s="81" t="s">
        <v>47</v>
      </c>
      <c r="F49" s="82"/>
      <c r="G49" s="80" t="str">
        <f>IF(Table2[[#This Row],[P2]]&lt;&gt;0,IF((OR(F49&gt;=$F$61, F49&lt;$F$62)), "Outlier",F49), "")</f>
        <v/>
      </c>
    </row>
    <row r="50" spans="1:7" ht="17" x14ac:dyDescent="0.25">
      <c r="A50" s="91"/>
      <c r="B50" s="78" t="s">
        <v>48</v>
      </c>
      <c r="C50" s="79"/>
      <c r="D50" s="80" t="str">
        <f>IF(Table2[[#This Row],[B2]]&lt;&gt;0,IF((OR(C50&gt;=$C$61, C50&lt;=$C$62)), "Outlier",C50), "")</f>
        <v/>
      </c>
      <c r="E50" s="81" t="s">
        <v>48</v>
      </c>
      <c r="F50" s="82"/>
      <c r="G50" s="80" t="str">
        <f>IF(Table2[[#This Row],[P2]]&lt;&gt;0,IF((OR(F50&gt;=$F$61, F50&lt;$F$62)), "Outlier",F50), "")</f>
        <v/>
      </c>
    </row>
    <row r="51" spans="1:7" ht="17" x14ac:dyDescent="0.25">
      <c r="A51" s="9" t="s">
        <v>75</v>
      </c>
      <c r="B51" s="78" t="s">
        <v>93</v>
      </c>
      <c r="C51" s="79"/>
      <c r="D51" s="80" t="str">
        <f>IF(Table2[[#This Row],[B2]]&lt;&gt;0,IF((OR(C51&gt;=$C$61, C51&lt;=$C$62)), "Outlier",C51), "")</f>
        <v/>
      </c>
      <c r="E51" s="81" t="s">
        <v>81</v>
      </c>
      <c r="F51" s="82"/>
      <c r="G51" s="80" t="str">
        <f>IF(Table2[[#This Row],[P2]]&lt;&gt;0,IF((OR(F51&gt;=$F$61, F51&lt;$F$62)), "Outlier",F51), "")</f>
        <v/>
      </c>
    </row>
    <row r="52" spans="1:7" ht="17" x14ac:dyDescent="0.25">
      <c r="A52" s="9" t="s">
        <v>76</v>
      </c>
      <c r="B52" s="78" t="s">
        <v>81</v>
      </c>
      <c r="C52" s="79"/>
      <c r="D52" s="80" t="str">
        <f>IF(Table2[[#This Row],[B2]]&lt;&gt;0,IF((OR(C52&gt;=$C$61, C52&lt;=$C$62)), "Outlier",C52), "")</f>
        <v/>
      </c>
      <c r="E52" s="81"/>
      <c r="F52" s="82"/>
      <c r="G52" s="80" t="str">
        <f>IF(Table2[[#This Row],[P2]]&lt;&gt;0,IF((OR(F52&gt;=$F$61, F52&lt;$F$62)), "Outlier",F52), "")</f>
        <v/>
      </c>
    </row>
    <row r="53" spans="1:7" ht="17" x14ac:dyDescent="0.25">
      <c r="A53" s="9"/>
      <c r="B53" s="78"/>
      <c r="C53" s="79"/>
      <c r="D53" s="83" t="str">
        <f>IF(Table2[[#This Row],[B2]]&lt;&gt;0,IF((OR(C53&gt;=$C$61, C53&lt;=$C$62)), "Outlier",C53), "")</f>
        <v/>
      </c>
      <c r="E53" s="81"/>
      <c r="F53" s="82"/>
      <c r="G53" s="83" t="str">
        <f>IF(Table2[[#This Row],[P2]]&lt;&gt;0,IF((OR(F53&gt;=$F$61, F53&lt;$F$62)), "Outlier",F53), "")</f>
        <v/>
      </c>
    </row>
    <row r="54" spans="1:7" ht="17" x14ac:dyDescent="0.25">
      <c r="B54" s="30" t="s">
        <v>84</v>
      </c>
      <c r="C54" s="77"/>
      <c r="D54" s="31"/>
      <c r="E54" s="31" t="s">
        <v>85</v>
      </c>
      <c r="F54" s="77"/>
      <c r="G54" s="34"/>
    </row>
    <row r="55" spans="1:7" ht="17" x14ac:dyDescent="0.25">
      <c r="B55" s="30" t="s">
        <v>0</v>
      </c>
      <c r="C55" s="57">
        <f>AVERAGE(C9:C52)</f>
        <v>402.86206896551727</v>
      </c>
      <c r="D55" s="31"/>
      <c r="E55" s="31" t="s">
        <v>0</v>
      </c>
      <c r="F55" s="59">
        <f>AVERAGE(F9:F52)</f>
        <v>87.60526315789474</v>
      </c>
      <c r="G55" s="33"/>
    </row>
    <row r="56" spans="1:7" ht="17" x14ac:dyDescent="0.25">
      <c r="B56" s="30" t="s">
        <v>82</v>
      </c>
      <c r="C56" s="57">
        <f>STDEV(C8:C53)</f>
        <v>104.32156850418048</v>
      </c>
      <c r="D56" s="31"/>
      <c r="E56" s="31" t="s">
        <v>82</v>
      </c>
      <c r="F56" s="59">
        <f>STDEV(F8:F53)</f>
        <v>62.208250230665811</v>
      </c>
      <c r="G56" s="33"/>
    </row>
    <row r="57" spans="1:7" ht="17" x14ac:dyDescent="0.25">
      <c r="B57" s="30" t="s">
        <v>46</v>
      </c>
      <c r="C57" s="58">
        <f>C56/C55</f>
        <v>0.25895108162468833</v>
      </c>
      <c r="D57" s="31"/>
      <c r="E57" s="31" t="s">
        <v>46</v>
      </c>
      <c r="F57" s="58">
        <f>F56/F55</f>
        <v>0.71009717896224112</v>
      </c>
      <c r="G57" s="34"/>
    </row>
    <row r="58" spans="1:7" ht="17" x14ac:dyDescent="0.25">
      <c r="B58" s="30" t="s">
        <v>1</v>
      </c>
      <c r="C58" s="59">
        <f>QUARTILE(C8:C53,3)</f>
        <v>413.75</v>
      </c>
      <c r="D58" s="32"/>
      <c r="E58" s="31" t="s">
        <v>1</v>
      </c>
      <c r="F58" s="57">
        <f>QUARTILE(F8:F53,3)</f>
        <v>93.5</v>
      </c>
      <c r="G58" s="35"/>
    </row>
    <row r="59" spans="1:7" ht="17" x14ac:dyDescent="0.25">
      <c r="B59" s="30" t="s">
        <v>2</v>
      </c>
      <c r="C59" s="59">
        <f>QUARTILE(C8:C53,1)</f>
        <v>330</v>
      </c>
      <c r="D59" s="32"/>
      <c r="E59" s="31" t="s">
        <v>2</v>
      </c>
      <c r="F59" s="57">
        <f>QUARTILE(F8:F53,1)</f>
        <v>64.5</v>
      </c>
      <c r="G59" s="35"/>
    </row>
    <row r="60" spans="1:7" ht="17" x14ac:dyDescent="0.25">
      <c r="B60" s="30" t="s">
        <v>3</v>
      </c>
      <c r="C60" s="60">
        <f>C58-C59</f>
        <v>83.75</v>
      </c>
      <c r="D60" s="36"/>
      <c r="E60" s="31" t="s">
        <v>3</v>
      </c>
      <c r="F60" s="60">
        <f>F58-F59</f>
        <v>29</v>
      </c>
      <c r="G60" s="37"/>
    </row>
    <row r="61" spans="1:7" ht="17" x14ac:dyDescent="0.25">
      <c r="B61" s="30" t="s">
        <v>4</v>
      </c>
      <c r="C61" s="60">
        <f>C58+(1.5*C60)</f>
        <v>539.375</v>
      </c>
      <c r="D61" s="36"/>
      <c r="E61" s="31" t="s">
        <v>4</v>
      </c>
      <c r="F61" s="58">
        <f>F58+(1.5*F60)</f>
        <v>137</v>
      </c>
      <c r="G61" s="37"/>
    </row>
    <row r="62" spans="1:7" ht="17" x14ac:dyDescent="0.25">
      <c r="B62" s="38" t="s">
        <v>5</v>
      </c>
      <c r="C62" s="61">
        <f>C59-(1.5*C60)</f>
        <v>204.375</v>
      </c>
      <c r="D62" s="39"/>
      <c r="E62" s="40" t="s">
        <v>5</v>
      </c>
      <c r="F62" s="70">
        <f>F59-(1.5*F60)</f>
        <v>21</v>
      </c>
      <c r="G62" s="41"/>
    </row>
    <row r="63" spans="1:7" ht="16" x14ac:dyDescent="0.25">
      <c r="B63" s="27"/>
      <c r="C63" s="62"/>
      <c r="D63" s="2"/>
      <c r="E63" s="2"/>
      <c r="F63" s="62"/>
      <c r="G63" s="28"/>
    </row>
    <row r="64" spans="1:7" ht="17" x14ac:dyDescent="0.25">
      <c r="B64" s="29"/>
      <c r="C64" s="63" t="s">
        <v>87</v>
      </c>
      <c r="D64" s="42">
        <f>AVERAGE(D9:D52)</f>
        <v>361.83333333333331</v>
      </c>
      <c r="E64" s="16"/>
      <c r="F64" s="71" t="s">
        <v>87</v>
      </c>
      <c r="G64" s="48">
        <f>AVERAGE(G9:G52)</f>
        <v>76.083333333333329</v>
      </c>
    </row>
    <row r="65" spans="1:7" ht="17" x14ac:dyDescent="0.25">
      <c r="B65" s="17"/>
      <c r="C65" s="64" t="s">
        <v>89</v>
      </c>
      <c r="D65" s="43">
        <f>COUNT(D9:D52)</f>
        <v>24</v>
      </c>
      <c r="E65" s="17"/>
      <c r="F65" s="64" t="s">
        <v>89</v>
      </c>
      <c r="G65" s="49">
        <f>COUNT(G9:G52)</f>
        <v>36</v>
      </c>
    </row>
    <row r="66" spans="1:7" ht="17" x14ac:dyDescent="0.25">
      <c r="B66" s="17"/>
      <c r="C66" s="64" t="s">
        <v>82</v>
      </c>
      <c r="D66" s="43">
        <f>STDEV(D8:D53)</f>
        <v>48.324148552595602</v>
      </c>
      <c r="E66" s="17"/>
      <c r="F66" s="64" t="s">
        <v>82</v>
      </c>
      <c r="G66" s="49">
        <f>STDEV(F8:F53)</f>
        <v>62.208250230665811</v>
      </c>
    </row>
    <row r="67" spans="1:7" ht="18" thickBot="1" x14ac:dyDescent="0.3">
      <c r="B67" s="17"/>
      <c r="C67" s="64" t="s">
        <v>86</v>
      </c>
      <c r="D67" s="44">
        <f>D66/(SQRT(D65))</f>
        <v>9.864125517359458</v>
      </c>
      <c r="E67" s="17"/>
      <c r="F67" s="64" t="s">
        <v>86</v>
      </c>
      <c r="G67" s="50">
        <f>G66/(SQRT(G65))</f>
        <v>10.368041705110969</v>
      </c>
    </row>
    <row r="68" spans="1:7" ht="17" x14ac:dyDescent="0.25">
      <c r="B68" s="18" t="s">
        <v>80</v>
      </c>
      <c r="C68" s="65"/>
      <c r="D68" s="85">
        <f>1.645*(D67/D64)</f>
        <v>4.484519523553103E-2</v>
      </c>
      <c r="E68" s="84" t="s">
        <v>80</v>
      </c>
      <c r="F68" s="65"/>
      <c r="G68" s="85">
        <f>1.645*(G67/G64)</f>
        <v>0.22416773631860956</v>
      </c>
    </row>
    <row r="69" spans="1:7" ht="18" thickBot="1" x14ac:dyDescent="0.3">
      <c r="B69" s="18" t="s">
        <v>60</v>
      </c>
      <c r="C69" s="66"/>
      <c r="D69" s="86" t="str">
        <f>IF(D68&lt;=0.3,"YES","NO")</f>
        <v>YES</v>
      </c>
      <c r="E69" s="84" t="s">
        <v>59</v>
      </c>
      <c r="F69" s="66"/>
      <c r="G69" s="86" t="str">
        <f>IF(G68&lt;=0.3,"YES","NO")</f>
        <v>YES</v>
      </c>
    </row>
    <row r="70" spans="1:7" ht="71" customHeight="1" x14ac:dyDescent="0.25">
      <c r="B70" s="19" t="s">
        <v>53</v>
      </c>
      <c r="C70" s="66"/>
      <c r="D70" s="45" t="str">
        <f>IF(D68&lt;=0.3, "Use mean value","Use lower bound or increase sample size or use 90% lower limit")</f>
        <v>Use mean value</v>
      </c>
      <c r="E70" s="19" t="s">
        <v>53</v>
      </c>
      <c r="F70" s="66"/>
      <c r="G70" s="51" t="str">
        <f>IF(G68&lt;=0.3, "Use mean value","Use upper bound or increase sample size")</f>
        <v>Use mean value</v>
      </c>
    </row>
    <row r="71" spans="1:7" ht="17" x14ac:dyDescent="0.25">
      <c r="B71" s="17"/>
      <c r="C71" s="66" t="s">
        <v>54</v>
      </c>
      <c r="D71" s="46">
        <f>AVERAGE(D8:D53)</f>
        <v>360.16</v>
      </c>
      <c r="E71" s="17"/>
      <c r="F71" s="66" t="s">
        <v>0</v>
      </c>
      <c r="G71" s="52">
        <f>AVERAGE(G7:G53)</f>
        <v>75.513513513513516</v>
      </c>
    </row>
    <row r="72" spans="1:7" ht="17" x14ac:dyDescent="0.25">
      <c r="B72" s="20"/>
      <c r="C72" s="67" t="s">
        <v>57</v>
      </c>
      <c r="D72" s="47" t="str">
        <f>IF(D69="Yes","",D71-1.645*STDEV(D9:D52)/SQRT(D65))</f>
        <v/>
      </c>
      <c r="E72" s="20"/>
      <c r="F72" s="67" t="s">
        <v>58</v>
      </c>
      <c r="G72" s="53" t="str">
        <f>IF(G69="Yes","",G71-1.645*STDEV(G9:G52)/SQRT(G65))</f>
        <v/>
      </c>
    </row>
    <row r="73" spans="1:7" s="25" customFormat="1" x14ac:dyDescent="0.25">
      <c r="A73" s="1"/>
      <c r="C73" s="68"/>
      <c r="F73" s="68"/>
    </row>
    <row r="74" spans="1:7" s="25" customFormat="1" x14ac:dyDescent="0.25">
      <c r="A74" s="1"/>
      <c r="C74" s="68"/>
      <c r="F74" s="68"/>
    </row>
    <row r="75" spans="1:7" s="25" customFormat="1" x14ac:dyDescent="0.25">
      <c r="A75" s="1"/>
      <c r="C75" s="68"/>
      <c r="F75" s="68"/>
    </row>
    <row r="76" spans="1:7" s="25" customFormat="1" x14ac:dyDescent="0.25">
      <c r="A76" s="1"/>
      <c r="C76" s="68"/>
      <c r="F76" s="68"/>
    </row>
    <row r="77" spans="1:7" s="25" customFormat="1" x14ac:dyDescent="0.25">
      <c r="A77" s="1"/>
      <c r="C77" s="68"/>
      <c r="F77" s="68"/>
    </row>
    <row r="78" spans="1:7" s="25" customFormat="1" x14ac:dyDescent="0.25">
      <c r="A78" s="1"/>
      <c r="C78" s="68"/>
      <c r="F78" s="68"/>
    </row>
    <row r="79" spans="1:7" s="25" customFormat="1" x14ac:dyDescent="0.25">
      <c r="A79" s="1"/>
      <c r="C79" s="68"/>
      <c r="F79" s="68"/>
    </row>
    <row r="80" spans="1:7" s="25" customFormat="1" x14ac:dyDescent="0.25">
      <c r="A80" s="1"/>
      <c r="C80" s="68"/>
      <c r="F80" s="68"/>
    </row>
    <row r="81" spans="1:6" s="25" customFormat="1" x14ac:dyDescent="0.25">
      <c r="A81" s="1"/>
      <c r="C81" s="68"/>
      <c r="F81" s="68"/>
    </row>
    <row r="82" spans="1:6" s="25" customFormat="1" x14ac:dyDescent="0.25">
      <c r="A82" s="1"/>
      <c r="C82" s="68"/>
      <c r="F82" s="68"/>
    </row>
    <row r="83" spans="1:6" s="25" customFormat="1" x14ac:dyDescent="0.25">
      <c r="A83" s="1"/>
      <c r="C83" s="68"/>
      <c r="F83" s="68"/>
    </row>
    <row r="84" spans="1:6" s="25" customFormat="1" x14ac:dyDescent="0.25">
      <c r="A84" s="1"/>
      <c r="C84" s="68"/>
      <c r="F84" s="68"/>
    </row>
    <row r="85" spans="1:6" s="25" customFormat="1" x14ac:dyDescent="0.25">
      <c r="A85" s="1"/>
      <c r="C85" s="68"/>
      <c r="F85" s="68"/>
    </row>
    <row r="86" spans="1:6" s="25" customFormat="1" x14ac:dyDescent="0.25">
      <c r="A86" s="1"/>
      <c r="C86" s="68"/>
      <c r="F86" s="68"/>
    </row>
    <row r="87" spans="1:6" s="25" customFormat="1" x14ac:dyDescent="0.25">
      <c r="A87" s="1"/>
      <c r="C87" s="68"/>
      <c r="F87" s="68"/>
    </row>
    <row r="88" spans="1:6" s="25" customFormat="1" x14ac:dyDescent="0.25">
      <c r="A88" s="1"/>
      <c r="C88" s="68"/>
      <c r="F88" s="68"/>
    </row>
    <row r="89" spans="1:6" s="25" customFormat="1" x14ac:dyDescent="0.25">
      <c r="A89" s="1"/>
      <c r="C89" s="68"/>
      <c r="F89" s="68"/>
    </row>
    <row r="90" spans="1:6" s="25" customFormat="1" x14ac:dyDescent="0.25">
      <c r="A90" s="1"/>
      <c r="C90" s="68"/>
      <c r="F90" s="68"/>
    </row>
    <row r="91" spans="1:6" s="25" customFormat="1" x14ac:dyDescent="0.25">
      <c r="A91" s="1"/>
      <c r="C91" s="68"/>
      <c r="F91" s="68"/>
    </row>
    <row r="92" spans="1:6" s="25" customFormat="1" x14ac:dyDescent="0.25">
      <c r="A92" s="1"/>
      <c r="C92" s="68"/>
      <c r="F92" s="68"/>
    </row>
    <row r="93" spans="1:6" s="25" customFormat="1" x14ac:dyDescent="0.25">
      <c r="A93" s="1"/>
      <c r="C93" s="68"/>
      <c r="F93" s="68"/>
    </row>
    <row r="94" spans="1:6" s="25" customFormat="1" x14ac:dyDescent="0.25">
      <c r="A94" s="1"/>
      <c r="C94" s="68"/>
      <c r="F94" s="68"/>
    </row>
    <row r="95" spans="1:6" s="25" customFormat="1" x14ac:dyDescent="0.25">
      <c r="A95" s="1"/>
      <c r="C95" s="68"/>
      <c r="F95" s="68"/>
    </row>
    <row r="96" spans="1:6" s="25" customFormat="1" x14ac:dyDescent="0.25">
      <c r="A96" s="1"/>
      <c r="C96" s="68"/>
      <c r="F96" s="68"/>
    </row>
    <row r="97" spans="1:6" s="25" customFormat="1" x14ac:dyDescent="0.25">
      <c r="A97" s="1"/>
      <c r="C97" s="68"/>
      <c r="F97" s="68"/>
    </row>
    <row r="98" spans="1:6" s="25" customFormat="1" x14ac:dyDescent="0.25">
      <c r="A98" s="1"/>
      <c r="C98" s="68"/>
      <c r="F98" s="68"/>
    </row>
    <row r="99" spans="1:6" s="25" customFormat="1" x14ac:dyDescent="0.25">
      <c r="A99" s="1"/>
      <c r="C99" s="68"/>
      <c r="F99" s="68"/>
    </row>
    <row r="100" spans="1:6" s="25" customFormat="1" x14ac:dyDescent="0.25">
      <c r="A100" s="1"/>
      <c r="C100" s="68"/>
      <c r="F100" s="68"/>
    </row>
    <row r="101" spans="1:6" s="25" customFormat="1" x14ac:dyDescent="0.25">
      <c r="A101" s="1"/>
      <c r="C101" s="68"/>
      <c r="F101" s="68"/>
    </row>
    <row r="102" spans="1:6" s="25" customFormat="1" x14ac:dyDescent="0.25">
      <c r="A102" s="1"/>
      <c r="C102" s="68"/>
      <c r="F102" s="68"/>
    </row>
    <row r="103" spans="1:6" s="25" customFormat="1" x14ac:dyDescent="0.25">
      <c r="A103" s="1"/>
      <c r="C103" s="68"/>
      <c r="F103" s="68"/>
    </row>
    <row r="104" spans="1:6" s="25" customFormat="1" x14ac:dyDescent="0.25">
      <c r="A104" s="1"/>
      <c r="C104" s="68"/>
      <c r="F104" s="68"/>
    </row>
    <row r="105" spans="1:6" s="25" customFormat="1" x14ac:dyDescent="0.25">
      <c r="A105" s="1"/>
      <c r="C105" s="68"/>
      <c r="F105" s="68"/>
    </row>
    <row r="106" spans="1:6" s="25" customFormat="1" x14ac:dyDescent="0.25">
      <c r="A106" s="1"/>
      <c r="C106" s="68"/>
      <c r="F106" s="68"/>
    </row>
    <row r="107" spans="1:6" s="25" customFormat="1" x14ac:dyDescent="0.25">
      <c r="A107" s="1"/>
      <c r="C107" s="68"/>
      <c r="F107" s="68"/>
    </row>
    <row r="108" spans="1:6" s="25" customFormat="1" x14ac:dyDescent="0.25">
      <c r="A108" s="1"/>
      <c r="C108" s="68"/>
      <c r="F108" s="68"/>
    </row>
    <row r="109" spans="1:6" s="25" customFormat="1" x14ac:dyDescent="0.25">
      <c r="A109" s="1"/>
      <c r="C109" s="68"/>
      <c r="F109" s="68"/>
    </row>
    <row r="110" spans="1:6" s="25" customFormat="1" x14ac:dyDescent="0.25">
      <c r="A110" s="1"/>
      <c r="C110" s="68"/>
      <c r="F110" s="68"/>
    </row>
    <row r="111" spans="1:6" s="25" customFormat="1" x14ac:dyDescent="0.25">
      <c r="A111" s="1"/>
      <c r="C111" s="68"/>
      <c r="F111" s="68"/>
    </row>
    <row r="112" spans="1:6" s="25" customFormat="1" x14ac:dyDescent="0.25">
      <c r="A112" s="1"/>
      <c r="C112" s="68"/>
      <c r="F112" s="68"/>
    </row>
    <row r="113" spans="1:6" s="25" customFormat="1" x14ac:dyDescent="0.25">
      <c r="A113" s="1"/>
      <c r="C113" s="68"/>
      <c r="F113" s="68"/>
    </row>
    <row r="114" spans="1:6" s="25" customFormat="1" x14ac:dyDescent="0.25">
      <c r="A114" s="1"/>
      <c r="C114" s="68"/>
      <c r="F114" s="68"/>
    </row>
    <row r="115" spans="1:6" s="25" customFormat="1" x14ac:dyDescent="0.25">
      <c r="A115" s="1"/>
      <c r="C115" s="68"/>
      <c r="F115" s="68"/>
    </row>
    <row r="116" spans="1:6" s="25" customFormat="1" x14ac:dyDescent="0.25">
      <c r="A116" s="1"/>
      <c r="C116" s="68"/>
      <c r="F116" s="68"/>
    </row>
    <row r="117" spans="1:6" s="25" customFormat="1" x14ac:dyDescent="0.25">
      <c r="A117" s="1"/>
      <c r="C117" s="68"/>
      <c r="F117" s="68"/>
    </row>
    <row r="118" spans="1:6" s="25" customFormat="1" x14ac:dyDescent="0.25">
      <c r="A118" s="1"/>
      <c r="C118" s="68"/>
      <c r="F118" s="68"/>
    </row>
    <row r="119" spans="1:6" s="25" customFormat="1" x14ac:dyDescent="0.25">
      <c r="A119" s="1"/>
      <c r="C119" s="68"/>
      <c r="F119" s="68"/>
    </row>
    <row r="120" spans="1:6" s="25" customFormat="1" x14ac:dyDescent="0.25">
      <c r="A120" s="1"/>
      <c r="C120" s="68"/>
      <c r="F120" s="68"/>
    </row>
    <row r="121" spans="1:6" s="25" customFormat="1" x14ac:dyDescent="0.25">
      <c r="A121" s="1"/>
      <c r="C121" s="68"/>
      <c r="F121" s="68"/>
    </row>
    <row r="122" spans="1:6" s="25" customFormat="1" x14ac:dyDescent="0.25">
      <c r="A122" s="1"/>
      <c r="C122" s="68"/>
      <c r="F122" s="68"/>
    </row>
    <row r="123" spans="1:6" s="25" customFormat="1" x14ac:dyDescent="0.25">
      <c r="A123" s="1"/>
      <c r="C123" s="68"/>
      <c r="F123" s="68"/>
    </row>
    <row r="124" spans="1:6" s="25" customFormat="1" x14ac:dyDescent="0.25">
      <c r="A124" s="1"/>
      <c r="C124" s="68"/>
      <c r="F124" s="68"/>
    </row>
    <row r="125" spans="1:6" s="25" customFormat="1" x14ac:dyDescent="0.25">
      <c r="A125" s="1"/>
      <c r="C125" s="68"/>
      <c r="F125" s="68"/>
    </row>
    <row r="126" spans="1:6" s="25" customFormat="1" x14ac:dyDescent="0.25">
      <c r="A126" s="1"/>
      <c r="C126" s="68"/>
      <c r="F126" s="68"/>
    </row>
    <row r="127" spans="1:6" s="25" customFormat="1" x14ac:dyDescent="0.25">
      <c r="A127" s="1"/>
      <c r="C127" s="68"/>
      <c r="F127" s="68"/>
    </row>
    <row r="128" spans="1:6" s="25" customFormat="1" x14ac:dyDescent="0.25">
      <c r="A128" s="1"/>
      <c r="C128" s="68"/>
      <c r="F128" s="68"/>
    </row>
    <row r="129" spans="1:6" s="25" customFormat="1" x14ac:dyDescent="0.25">
      <c r="A129" s="1"/>
      <c r="C129" s="68"/>
      <c r="F129" s="68"/>
    </row>
    <row r="130" spans="1:6" s="25" customFormat="1" x14ac:dyDescent="0.25">
      <c r="A130" s="1"/>
      <c r="C130" s="68"/>
      <c r="F130" s="68"/>
    </row>
    <row r="131" spans="1:6" s="25" customFormat="1" x14ac:dyDescent="0.25">
      <c r="A131" s="1"/>
      <c r="C131" s="68"/>
      <c r="F131" s="68"/>
    </row>
    <row r="132" spans="1:6" s="25" customFormat="1" x14ac:dyDescent="0.25">
      <c r="A132" s="1"/>
      <c r="C132" s="68"/>
      <c r="F132" s="68"/>
    </row>
    <row r="133" spans="1:6" s="25" customFormat="1" x14ac:dyDescent="0.25">
      <c r="A133" s="1"/>
      <c r="C133" s="68"/>
      <c r="F133" s="68"/>
    </row>
    <row r="134" spans="1:6" s="25" customFormat="1" x14ac:dyDescent="0.25">
      <c r="A134" s="1"/>
      <c r="C134" s="68"/>
      <c r="F134" s="68"/>
    </row>
    <row r="135" spans="1:6" s="25" customFormat="1" x14ac:dyDescent="0.25">
      <c r="A135" s="1"/>
      <c r="C135" s="68"/>
      <c r="F135" s="68"/>
    </row>
    <row r="136" spans="1:6" s="25" customFormat="1" x14ac:dyDescent="0.25">
      <c r="A136" s="1"/>
      <c r="C136" s="68"/>
      <c r="F136" s="68"/>
    </row>
    <row r="137" spans="1:6" s="25" customFormat="1" x14ac:dyDescent="0.25">
      <c r="A137" s="1"/>
      <c r="C137" s="68"/>
      <c r="F137" s="68"/>
    </row>
    <row r="138" spans="1:6" s="25" customFormat="1" x14ac:dyDescent="0.25">
      <c r="A138" s="1"/>
      <c r="C138" s="68"/>
      <c r="F138" s="68"/>
    </row>
    <row r="139" spans="1:6" s="25" customFormat="1" x14ac:dyDescent="0.25">
      <c r="A139" s="1"/>
      <c r="C139" s="68"/>
      <c r="F139" s="68"/>
    </row>
    <row r="140" spans="1:6" s="25" customFormat="1" x14ac:dyDescent="0.25">
      <c r="A140" s="1"/>
      <c r="C140" s="68"/>
      <c r="F140" s="68"/>
    </row>
    <row r="141" spans="1:6" s="25" customFormat="1" x14ac:dyDescent="0.25">
      <c r="A141" s="1"/>
      <c r="C141" s="68"/>
      <c r="F141" s="68"/>
    </row>
    <row r="142" spans="1:6" s="25" customFormat="1" x14ac:dyDescent="0.25">
      <c r="A142" s="1"/>
      <c r="C142" s="68"/>
      <c r="F142" s="68"/>
    </row>
    <row r="143" spans="1:6" s="25" customFormat="1" x14ac:dyDescent="0.25">
      <c r="A143" s="1"/>
      <c r="C143" s="68"/>
      <c r="F143" s="68"/>
    </row>
    <row r="144" spans="1:6" s="25" customFormat="1" x14ac:dyDescent="0.25">
      <c r="A144" s="1"/>
      <c r="C144" s="68"/>
      <c r="F144" s="68"/>
    </row>
    <row r="145" spans="1:6" s="25" customFormat="1" x14ac:dyDescent="0.25">
      <c r="A145" s="1"/>
      <c r="C145" s="68"/>
      <c r="F145" s="68"/>
    </row>
    <row r="146" spans="1:6" s="25" customFormat="1" x14ac:dyDescent="0.25">
      <c r="A146" s="1"/>
      <c r="C146" s="68"/>
      <c r="F146" s="68"/>
    </row>
    <row r="147" spans="1:6" s="25" customFormat="1" x14ac:dyDescent="0.25">
      <c r="A147" s="1"/>
      <c r="C147" s="68"/>
      <c r="F147" s="68"/>
    </row>
    <row r="148" spans="1:6" s="25" customFormat="1" x14ac:dyDescent="0.25">
      <c r="A148" s="1"/>
      <c r="C148" s="68"/>
      <c r="F148" s="68"/>
    </row>
    <row r="149" spans="1:6" s="25" customFormat="1" x14ac:dyDescent="0.25">
      <c r="A149" s="1"/>
      <c r="C149" s="68"/>
      <c r="F149" s="68"/>
    </row>
    <row r="150" spans="1:6" s="25" customFormat="1" x14ac:dyDescent="0.25">
      <c r="A150" s="1"/>
      <c r="C150" s="68"/>
      <c r="F150" s="68"/>
    </row>
    <row r="151" spans="1:6" s="25" customFormat="1" x14ac:dyDescent="0.25">
      <c r="A151" s="1"/>
      <c r="C151" s="68"/>
      <c r="F151" s="68"/>
    </row>
    <row r="152" spans="1:6" s="25" customFormat="1" x14ac:dyDescent="0.25">
      <c r="A152" s="1"/>
      <c r="C152" s="68"/>
      <c r="F152" s="68"/>
    </row>
    <row r="153" spans="1:6" s="25" customFormat="1" x14ac:dyDescent="0.25">
      <c r="A153" s="1"/>
      <c r="C153" s="68"/>
      <c r="F153" s="68"/>
    </row>
    <row r="154" spans="1:6" s="25" customFormat="1" x14ac:dyDescent="0.25">
      <c r="A154" s="1"/>
      <c r="C154" s="68"/>
      <c r="F154" s="68"/>
    </row>
    <row r="155" spans="1:6" s="25" customFormat="1" x14ac:dyDescent="0.25">
      <c r="A155" s="1"/>
      <c r="C155" s="68"/>
      <c r="F155" s="68"/>
    </row>
    <row r="156" spans="1:6" s="25" customFormat="1" x14ac:dyDescent="0.25">
      <c r="A156" s="1"/>
      <c r="C156" s="68"/>
      <c r="F156" s="68"/>
    </row>
    <row r="157" spans="1:6" s="25" customFormat="1" x14ac:dyDescent="0.25">
      <c r="A157" s="1"/>
      <c r="C157" s="68"/>
      <c r="F157" s="68"/>
    </row>
    <row r="158" spans="1:6" s="25" customFormat="1" x14ac:dyDescent="0.25">
      <c r="A158" s="1"/>
      <c r="C158" s="68"/>
      <c r="F158" s="68"/>
    </row>
    <row r="159" spans="1:6" s="25" customFormat="1" x14ac:dyDescent="0.25">
      <c r="A159" s="1"/>
      <c r="C159" s="68"/>
      <c r="F159" s="68"/>
    </row>
    <row r="160" spans="1:6" s="25" customFormat="1" x14ac:dyDescent="0.25">
      <c r="A160" s="1"/>
      <c r="C160" s="68"/>
      <c r="F160" s="68"/>
    </row>
    <row r="161" spans="1:6" s="25" customFormat="1" x14ac:dyDescent="0.25">
      <c r="A161" s="1"/>
      <c r="C161" s="68"/>
      <c r="F161" s="68"/>
    </row>
    <row r="162" spans="1:6" s="25" customFormat="1" x14ac:dyDescent="0.25">
      <c r="A162" s="1"/>
      <c r="C162" s="68"/>
      <c r="F162" s="68"/>
    </row>
    <row r="163" spans="1:6" s="25" customFormat="1" x14ac:dyDescent="0.25">
      <c r="A163" s="1"/>
      <c r="C163" s="68"/>
      <c r="F163" s="68"/>
    </row>
    <row r="164" spans="1:6" s="25" customFormat="1" x14ac:dyDescent="0.25">
      <c r="A164" s="1"/>
      <c r="C164" s="68"/>
      <c r="F164" s="68"/>
    </row>
    <row r="165" spans="1:6" s="25" customFormat="1" x14ac:dyDescent="0.25">
      <c r="A165" s="1"/>
      <c r="C165" s="68"/>
      <c r="F165" s="68"/>
    </row>
    <row r="166" spans="1:6" s="25" customFormat="1" x14ac:dyDescent="0.25">
      <c r="A166" s="1"/>
      <c r="C166" s="68"/>
      <c r="F166" s="68"/>
    </row>
    <row r="167" spans="1:6" s="25" customFormat="1" x14ac:dyDescent="0.25">
      <c r="A167" s="1"/>
      <c r="C167" s="68"/>
      <c r="F167" s="68"/>
    </row>
    <row r="168" spans="1:6" s="25" customFormat="1" x14ac:dyDescent="0.25">
      <c r="A168" s="1"/>
      <c r="C168" s="68"/>
      <c r="F168" s="68"/>
    </row>
    <row r="169" spans="1:6" s="25" customFormat="1" x14ac:dyDescent="0.25">
      <c r="A169" s="1"/>
      <c r="C169" s="68"/>
      <c r="F169" s="68"/>
    </row>
    <row r="170" spans="1:6" s="25" customFormat="1" x14ac:dyDescent="0.25">
      <c r="A170" s="1"/>
      <c r="C170" s="68"/>
      <c r="F170" s="68"/>
    </row>
    <row r="171" spans="1:6" s="25" customFormat="1" x14ac:dyDescent="0.25">
      <c r="A171" s="1"/>
      <c r="C171" s="68"/>
      <c r="F171" s="68"/>
    </row>
    <row r="172" spans="1:6" s="25" customFormat="1" x14ac:dyDescent="0.25">
      <c r="A172" s="1"/>
      <c r="C172" s="68"/>
      <c r="F172" s="68"/>
    </row>
    <row r="173" spans="1:6" s="25" customFormat="1" x14ac:dyDescent="0.25">
      <c r="A173" s="1"/>
      <c r="C173" s="68"/>
      <c r="F173" s="68"/>
    </row>
    <row r="174" spans="1:6" s="25" customFormat="1" x14ac:dyDescent="0.25">
      <c r="A174" s="1"/>
      <c r="C174" s="68"/>
      <c r="F174" s="68"/>
    </row>
    <row r="175" spans="1:6" s="25" customFormat="1" x14ac:dyDescent="0.25">
      <c r="A175" s="1"/>
      <c r="C175" s="68"/>
      <c r="F175" s="68"/>
    </row>
    <row r="176" spans="1:6" s="25" customFormat="1" x14ac:dyDescent="0.25">
      <c r="A176" s="1"/>
      <c r="C176" s="68"/>
      <c r="F176" s="68"/>
    </row>
    <row r="177" spans="1:6" s="25" customFormat="1" x14ac:dyDescent="0.25">
      <c r="A177" s="1"/>
      <c r="C177" s="68"/>
      <c r="F177" s="68"/>
    </row>
    <row r="178" spans="1:6" s="25" customFormat="1" x14ac:dyDescent="0.25">
      <c r="A178" s="1"/>
      <c r="C178" s="68"/>
      <c r="F178" s="68"/>
    </row>
    <row r="179" spans="1:6" s="25" customFormat="1" x14ac:dyDescent="0.25">
      <c r="A179" s="1"/>
      <c r="C179" s="68"/>
      <c r="F179" s="68"/>
    </row>
    <row r="180" spans="1:6" s="25" customFormat="1" x14ac:dyDescent="0.25">
      <c r="A180" s="1"/>
      <c r="C180" s="68"/>
      <c r="F180" s="68"/>
    </row>
    <row r="181" spans="1:6" s="25" customFormat="1" x14ac:dyDescent="0.25">
      <c r="A181" s="1"/>
      <c r="C181" s="68"/>
      <c r="F181" s="68"/>
    </row>
    <row r="182" spans="1:6" s="25" customFormat="1" x14ac:dyDescent="0.25">
      <c r="A182" s="1"/>
      <c r="C182" s="68"/>
      <c r="F182" s="68"/>
    </row>
    <row r="183" spans="1:6" s="25" customFormat="1" x14ac:dyDescent="0.25">
      <c r="A183" s="1"/>
      <c r="C183" s="68"/>
      <c r="F183" s="68"/>
    </row>
    <row r="184" spans="1:6" s="25" customFormat="1" x14ac:dyDescent="0.25">
      <c r="A184" s="1"/>
      <c r="C184" s="68"/>
      <c r="F184" s="68"/>
    </row>
    <row r="185" spans="1:6" s="25" customFormat="1" x14ac:dyDescent="0.25">
      <c r="A185" s="1"/>
      <c r="C185" s="68"/>
      <c r="F185" s="68"/>
    </row>
    <row r="186" spans="1:6" s="25" customFormat="1" x14ac:dyDescent="0.25">
      <c r="A186" s="1"/>
      <c r="C186" s="68"/>
      <c r="F186" s="68"/>
    </row>
    <row r="187" spans="1:6" s="25" customFormat="1" x14ac:dyDescent="0.25">
      <c r="A187" s="1"/>
      <c r="C187" s="68"/>
      <c r="F187" s="68"/>
    </row>
    <row r="188" spans="1:6" s="25" customFormat="1" x14ac:dyDescent="0.25">
      <c r="A188" s="1"/>
      <c r="C188" s="68"/>
      <c r="F188" s="68"/>
    </row>
    <row r="189" spans="1:6" s="25" customFormat="1" x14ac:dyDescent="0.25">
      <c r="A189" s="1"/>
      <c r="C189" s="68"/>
      <c r="F189" s="68"/>
    </row>
    <row r="190" spans="1:6" s="25" customFormat="1" x14ac:dyDescent="0.25">
      <c r="A190" s="1"/>
      <c r="C190" s="68"/>
      <c r="F190" s="68"/>
    </row>
    <row r="191" spans="1:6" s="25" customFormat="1" x14ac:dyDescent="0.25">
      <c r="A191" s="1"/>
      <c r="C191" s="68"/>
      <c r="F191" s="68"/>
    </row>
    <row r="192" spans="1:6" s="25" customFormat="1" x14ac:dyDescent="0.25">
      <c r="A192" s="1"/>
      <c r="C192" s="68"/>
      <c r="F192" s="68"/>
    </row>
    <row r="193" spans="1:6" s="25" customFormat="1" x14ac:dyDescent="0.25">
      <c r="A193" s="1"/>
      <c r="C193" s="68"/>
      <c r="F193" s="68"/>
    </row>
    <row r="194" spans="1:6" s="25" customFormat="1" x14ac:dyDescent="0.25">
      <c r="A194" s="1"/>
      <c r="C194" s="68"/>
      <c r="F194" s="68"/>
    </row>
    <row r="195" spans="1:6" s="25" customFormat="1" x14ac:dyDescent="0.25">
      <c r="A195" s="1"/>
      <c r="C195" s="68"/>
      <c r="F195" s="68"/>
    </row>
    <row r="196" spans="1:6" s="25" customFormat="1" x14ac:dyDescent="0.25">
      <c r="A196" s="1"/>
      <c r="C196" s="68"/>
      <c r="F196" s="68"/>
    </row>
    <row r="197" spans="1:6" s="25" customFormat="1" x14ac:dyDescent="0.25">
      <c r="A197" s="1"/>
      <c r="C197" s="68"/>
      <c r="F197" s="68"/>
    </row>
    <row r="198" spans="1:6" s="25" customFormat="1" x14ac:dyDescent="0.25">
      <c r="A198" s="1"/>
      <c r="C198" s="68"/>
      <c r="F198" s="68"/>
    </row>
    <row r="199" spans="1:6" s="25" customFormat="1" x14ac:dyDescent="0.25">
      <c r="A199" s="1"/>
      <c r="C199" s="68"/>
      <c r="F199" s="68"/>
    </row>
    <row r="200" spans="1:6" s="25" customFormat="1" x14ac:dyDescent="0.25">
      <c r="A200" s="1"/>
      <c r="C200" s="68"/>
      <c r="F200" s="68"/>
    </row>
    <row r="201" spans="1:6" s="25" customFormat="1" x14ac:dyDescent="0.25">
      <c r="A201" s="1"/>
      <c r="C201" s="68"/>
      <c r="F201" s="68"/>
    </row>
    <row r="202" spans="1:6" s="25" customFormat="1" x14ac:dyDescent="0.25">
      <c r="A202" s="1"/>
      <c r="C202" s="68"/>
      <c r="F202" s="68"/>
    </row>
    <row r="203" spans="1:6" s="25" customFormat="1" x14ac:dyDescent="0.25">
      <c r="A203" s="1"/>
      <c r="C203" s="68"/>
      <c r="F203" s="68"/>
    </row>
    <row r="204" spans="1:6" s="25" customFormat="1" x14ac:dyDescent="0.25">
      <c r="A204" s="1"/>
      <c r="C204" s="68"/>
      <c r="F204" s="68"/>
    </row>
    <row r="205" spans="1:6" s="25" customFormat="1" x14ac:dyDescent="0.25">
      <c r="A205" s="1"/>
      <c r="C205" s="68"/>
      <c r="F205" s="68"/>
    </row>
    <row r="206" spans="1:6" s="25" customFormat="1" x14ac:dyDescent="0.25">
      <c r="A206" s="1"/>
      <c r="C206" s="68"/>
      <c r="F206" s="68"/>
    </row>
    <row r="207" spans="1:6" s="25" customFormat="1" x14ac:dyDescent="0.25">
      <c r="A207" s="1"/>
      <c r="C207" s="68"/>
      <c r="F207" s="68"/>
    </row>
    <row r="208" spans="1:6" s="25" customFormat="1" x14ac:dyDescent="0.25">
      <c r="A208" s="1"/>
      <c r="C208" s="68"/>
      <c r="F208" s="68"/>
    </row>
    <row r="209" spans="1:6" s="25" customFormat="1" x14ac:dyDescent="0.25">
      <c r="A209" s="1"/>
      <c r="C209" s="68"/>
      <c r="F209" s="68"/>
    </row>
    <row r="210" spans="1:6" s="25" customFormat="1" x14ac:dyDescent="0.25">
      <c r="A210" s="1"/>
      <c r="C210" s="68"/>
      <c r="F210" s="68"/>
    </row>
    <row r="211" spans="1:6" s="25" customFormat="1" x14ac:dyDescent="0.25">
      <c r="A211" s="1"/>
      <c r="C211" s="68"/>
      <c r="F211" s="68"/>
    </row>
    <row r="212" spans="1:6" s="25" customFormat="1" x14ac:dyDescent="0.25">
      <c r="A212" s="1"/>
      <c r="C212" s="68"/>
      <c r="F212" s="68"/>
    </row>
    <row r="213" spans="1:6" s="25" customFormat="1" x14ac:dyDescent="0.25">
      <c r="A213" s="1"/>
      <c r="C213" s="68"/>
      <c r="F213" s="68"/>
    </row>
    <row r="214" spans="1:6" s="25" customFormat="1" x14ac:dyDescent="0.25">
      <c r="A214" s="1"/>
      <c r="C214" s="68"/>
      <c r="F214" s="68"/>
    </row>
    <row r="215" spans="1:6" s="25" customFormat="1" x14ac:dyDescent="0.25">
      <c r="A215" s="1"/>
      <c r="C215" s="68"/>
      <c r="F215" s="68"/>
    </row>
    <row r="216" spans="1:6" s="25" customFormat="1" x14ac:dyDescent="0.25">
      <c r="A216" s="1"/>
      <c r="C216" s="68"/>
      <c r="F216" s="68"/>
    </row>
    <row r="217" spans="1:6" s="25" customFormat="1" x14ac:dyDescent="0.25">
      <c r="A217" s="1"/>
      <c r="C217" s="68"/>
      <c r="F217" s="68"/>
    </row>
    <row r="218" spans="1:6" s="25" customFormat="1" x14ac:dyDescent="0.25">
      <c r="A218" s="1"/>
      <c r="C218" s="68"/>
      <c r="F218" s="68"/>
    </row>
    <row r="219" spans="1:6" s="25" customFormat="1" x14ac:dyDescent="0.25">
      <c r="A219" s="1"/>
      <c r="C219" s="68"/>
      <c r="F219" s="68"/>
    </row>
    <row r="220" spans="1:6" s="25" customFormat="1" x14ac:dyDescent="0.25">
      <c r="A220" s="1"/>
      <c r="C220" s="68"/>
      <c r="F220" s="68"/>
    </row>
    <row r="221" spans="1:6" s="25" customFormat="1" x14ac:dyDescent="0.25">
      <c r="A221" s="1"/>
      <c r="C221" s="68"/>
      <c r="F221" s="68"/>
    </row>
    <row r="222" spans="1:6" s="25" customFormat="1" x14ac:dyDescent="0.25">
      <c r="A222" s="1"/>
      <c r="C222" s="68"/>
      <c r="F222" s="68"/>
    </row>
    <row r="223" spans="1:6" s="25" customFormat="1" x14ac:dyDescent="0.25">
      <c r="A223" s="1"/>
      <c r="C223" s="68"/>
      <c r="F223" s="68"/>
    </row>
    <row r="224" spans="1:6" s="25" customFormat="1" x14ac:dyDescent="0.25">
      <c r="A224" s="1"/>
      <c r="C224" s="68"/>
      <c r="F224" s="68"/>
    </row>
    <row r="225" spans="1:6" s="25" customFormat="1" x14ac:dyDescent="0.25">
      <c r="A225" s="1"/>
      <c r="C225" s="68"/>
      <c r="F225" s="68"/>
    </row>
    <row r="226" spans="1:6" s="25" customFormat="1" x14ac:dyDescent="0.25">
      <c r="A226" s="1"/>
      <c r="C226" s="68"/>
      <c r="F226" s="68"/>
    </row>
    <row r="227" spans="1:6" s="25" customFormat="1" x14ac:dyDescent="0.25">
      <c r="A227" s="1"/>
      <c r="C227" s="68"/>
      <c r="F227" s="68"/>
    </row>
    <row r="228" spans="1:6" s="25" customFormat="1" x14ac:dyDescent="0.25">
      <c r="A228" s="1"/>
      <c r="C228" s="68"/>
      <c r="F228" s="68"/>
    </row>
    <row r="229" spans="1:6" s="25" customFormat="1" x14ac:dyDescent="0.25">
      <c r="A229" s="1"/>
      <c r="C229" s="68"/>
      <c r="F229" s="68"/>
    </row>
    <row r="230" spans="1:6" s="25" customFormat="1" x14ac:dyDescent="0.25">
      <c r="A230" s="1"/>
      <c r="C230" s="68"/>
      <c r="F230" s="68"/>
    </row>
    <row r="231" spans="1:6" s="25" customFormat="1" x14ac:dyDescent="0.25">
      <c r="A231" s="1"/>
      <c r="C231" s="68"/>
      <c r="F231" s="68"/>
    </row>
    <row r="232" spans="1:6" s="25" customFormat="1" x14ac:dyDescent="0.25">
      <c r="A232" s="1"/>
      <c r="C232" s="68"/>
      <c r="F232" s="68"/>
    </row>
    <row r="233" spans="1:6" s="25" customFormat="1" x14ac:dyDescent="0.25">
      <c r="A233" s="1"/>
      <c r="C233" s="68"/>
      <c r="F233" s="68"/>
    </row>
    <row r="234" spans="1:6" s="25" customFormat="1" x14ac:dyDescent="0.25">
      <c r="A234" s="1"/>
      <c r="C234" s="68"/>
      <c r="F234" s="68"/>
    </row>
    <row r="235" spans="1:6" s="25" customFormat="1" x14ac:dyDescent="0.25">
      <c r="A235" s="1"/>
      <c r="C235" s="68"/>
      <c r="F235" s="68"/>
    </row>
    <row r="236" spans="1:6" s="25" customFormat="1" x14ac:dyDescent="0.25">
      <c r="A236" s="1"/>
      <c r="C236" s="68"/>
      <c r="F236" s="68"/>
    </row>
    <row r="237" spans="1:6" s="25" customFormat="1" x14ac:dyDescent="0.25">
      <c r="A237" s="1"/>
      <c r="C237" s="68"/>
      <c r="F237" s="68"/>
    </row>
    <row r="238" spans="1:6" s="25" customFormat="1" x14ac:dyDescent="0.25">
      <c r="A238" s="1"/>
      <c r="C238" s="68"/>
      <c r="F238" s="68"/>
    </row>
    <row r="239" spans="1:6" s="25" customFormat="1" x14ac:dyDescent="0.25">
      <c r="A239" s="1"/>
      <c r="C239" s="68"/>
      <c r="F239" s="68"/>
    </row>
    <row r="240" spans="1:6" s="25" customFormat="1" x14ac:dyDescent="0.25">
      <c r="A240" s="1"/>
      <c r="C240" s="68"/>
      <c r="F240" s="68"/>
    </row>
    <row r="241" spans="1:6" s="25" customFormat="1" x14ac:dyDescent="0.25">
      <c r="A241" s="1"/>
      <c r="C241" s="68"/>
      <c r="F241" s="68"/>
    </row>
    <row r="242" spans="1:6" s="25" customFormat="1" x14ac:dyDescent="0.25">
      <c r="A242" s="1"/>
      <c r="C242" s="68"/>
      <c r="F242" s="68"/>
    </row>
    <row r="243" spans="1:6" s="25" customFormat="1" x14ac:dyDescent="0.25">
      <c r="A243" s="1"/>
      <c r="C243" s="68"/>
      <c r="F243" s="68"/>
    </row>
    <row r="244" spans="1:6" s="25" customFormat="1" x14ac:dyDescent="0.25">
      <c r="A244" s="1"/>
      <c r="C244" s="68"/>
      <c r="F244" s="68"/>
    </row>
    <row r="245" spans="1:6" s="25" customFormat="1" x14ac:dyDescent="0.25">
      <c r="A245" s="1"/>
      <c r="C245" s="68"/>
      <c r="F245" s="68"/>
    </row>
    <row r="246" spans="1:6" s="25" customFormat="1" x14ac:dyDescent="0.25">
      <c r="A246" s="1"/>
      <c r="C246" s="68"/>
      <c r="F246" s="68"/>
    </row>
    <row r="247" spans="1:6" s="25" customFormat="1" x14ac:dyDescent="0.25">
      <c r="A247" s="1"/>
      <c r="C247" s="68"/>
      <c r="F247" s="68"/>
    </row>
    <row r="248" spans="1:6" s="25" customFormat="1" x14ac:dyDescent="0.25">
      <c r="A248" s="1"/>
      <c r="C248" s="68"/>
      <c r="F248" s="68"/>
    </row>
    <row r="249" spans="1:6" s="25" customFormat="1" x14ac:dyDescent="0.25">
      <c r="A249" s="1"/>
      <c r="C249" s="68"/>
      <c r="F249" s="68"/>
    </row>
    <row r="250" spans="1:6" s="25" customFormat="1" x14ac:dyDescent="0.25">
      <c r="A250" s="1"/>
      <c r="C250" s="68"/>
      <c r="F250" s="68"/>
    </row>
    <row r="251" spans="1:6" s="25" customFormat="1" x14ac:dyDescent="0.25">
      <c r="A251" s="1"/>
      <c r="C251" s="68"/>
      <c r="F251" s="68"/>
    </row>
    <row r="252" spans="1:6" s="25" customFormat="1" x14ac:dyDescent="0.25">
      <c r="A252" s="1"/>
      <c r="C252" s="68"/>
      <c r="F252" s="68"/>
    </row>
    <row r="253" spans="1:6" s="25" customFormat="1" x14ac:dyDescent="0.25">
      <c r="A253" s="1"/>
      <c r="C253" s="68"/>
      <c r="F253" s="68"/>
    </row>
    <row r="254" spans="1:6" s="25" customFormat="1" x14ac:dyDescent="0.25">
      <c r="A254" s="1"/>
      <c r="C254" s="68"/>
      <c r="F254" s="68"/>
    </row>
    <row r="255" spans="1:6" s="25" customFormat="1" x14ac:dyDescent="0.25">
      <c r="A255" s="1"/>
      <c r="C255" s="68"/>
      <c r="F255" s="68"/>
    </row>
    <row r="256" spans="1:6" s="25" customFormat="1" x14ac:dyDescent="0.25">
      <c r="A256" s="1"/>
      <c r="C256" s="68"/>
      <c r="F256" s="68"/>
    </row>
    <row r="257" spans="1:6" s="25" customFormat="1" x14ac:dyDescent="0.25">
      <c r="A257" s="1"/>
      <c r="C257" s="68"/>
      <c r="F257" s="68"/>
    </row>
    <row r="258" spans="1:6" s="25" customFormat="1" x14ac:dyDescent="0.25">
      <c r="A258" s="1"/>
      <c r="C258" s="68"/>
      <c r="F258" s="68"/>
    </row>
    <row r="259" spans="1:6" s="25" customFormat="1" x14ac:dyDescent="0.25">
      <c r="A259" s="1"/>
      <c r="C259" s="68"/>
      <c r="F259" s="68"/>
    </row>
    <row r="260" spans="1:6" s="25" customFormat="1" x14ac:dyDescent="0.25">
      <c r="A260" s="1"/>
      <c r="C260" s="68"/>
      <c r="F260" s="68"/>
    </row>
    <row r="261" spans="1:6" s="25" customFormat="1" x14ac:dyDescent="0.25">
      <c r="A261" s="1"/>
      <c r="C261" s="68"/>
      <c r="F261" s="68"/>
    </row>
    <row r="262" spans="1:6" s="25" customFormat="1" x14ac:dyDescent="0.25">
      <c r="A262" s="1"/>
      <c r="C262" s="68"/>
      <c r="F262" s="68"/>
    </row>
    <row r="263" spans="1:6" s="25" customFormat="1" x14ac:dyDescent="0.25">
      <c r="A263" s="1"/>
      <c r="C263" s="68"/>
      <c r="F263" s="68"/>
    </row>
    <row r="264" spans="1:6" s="25" customFormat="1" x14ac:dyDescent="0.25">
      <c r="A264" s="1"/>
      <c r="C264" s="68"/>
      <c r="F264" s="68"/>
    </row>
    <row r="265" spans="1:6" s="25" customFormat="1" x14ac:dyDescent="0.25">
      <c r="A265" s="1"/>
      <c r="C265" s="68"/>
      <c r="F265" s="68"/>
    </row>
    <row r="266" spans="1:6" s="25" customFormat="1" x14ac:dyDescent="0.25">
      <c r="A266" s="1"/>
      <c r="C266" s="68"/>
      <c r="F266" s="68"/>
    </row>
    <row r="267" spans="1:6" s="25" customFormat="1" x14ac:dyDescent="0.25">
      <c r="A267" s="1"/>
      <c r="C267" s="68"/>
      <c r="F267" s="68"/>
    </row>
    <row r="268" spans="1:6" s="25" customFormat="1" x14ac:dyDescent="0.25">
      <c r="A268" s="1"/>
      <c r="C268" s="68"/>
      <c r="F268" s="68"/>
    </row>
    <row r="269" spans="1:6" s="25" customFormat="1" x14ac:dyDescent="0.25">
      <c r="A269" s="1"/>
      <c r="C269" s="68"/>
      <c r="F269" s="68"/>
    </row>
    <row r="270" spans="1:6" s="25" customFormat="1" x14ac:dyDescent="0.25">
      <c r="A270" s="1"/>
      <c r="C270" s="68"/>
      <c r="F270" s="68"/>
    </row>
    <row r="271" spans="1:6" s="25" customFormat="1" x14ac:dyDescent="0.25">
      <c r="A271" s="1"/>
      <c r="C271" s="68"/>
      <c r="F271" s="68"/>
    </row>
    <row r="272" spans="1:6" s="25" customFormat="1" x14ac:dyDescent="0.25">
      <c r="A272" s="1"/>
      <c r="C272" s="68"/>
      <c r="F272" s="68"/>
    </row>
    <row r="273" spans="1:6" s="25" customFormat="1" x14ac:dyDescent="0.25">
      <c r="A273" s="1"/>
      <c r="C273" s="68"/>
      <c r="F273" s="68"/>
    </row>
    <row r="274" spans="1:6" s="25" customFormat="1" x14ac:dyDescent="0.25">
      <c r="A274" s="1"/>
      <c r="C274" s="68"/>
      <c r="F274" s="68"/>
    </row>
    <row r="275" spans="1:6" s="25" customFormat="1" x14ac:dyDescent="0.25">
      <c r="A275" s="1"/>
      <c r="C275" s="68"/>
      <c r="F275" s="68"/>
    </row>
    <row r="276" spans="1:6" s="25" customFormat="1" x14ac:dyDescent="0.25">
      <c r="A276" s="1"/>
      <c r="C276" s="68"/>
      <c r="F276" s="68"/>
    </row>
    <row r="277" spans="1:6" s="25" customFormat="1" x14ac:dyDescent="0.25">
      <c r="A277" s="1"/>
      <c r="C277" s="68"/>
      <c r="F277" s="68"/>
    </row>
    <row r="278" spans="1:6" s="25" customFormat="1" x14ac:dyDescent="0.25">
      <c r="A278" s="1"/>
      <c r="C278" s="68"/>
      <c r="F278" s="68"/>
    </row>
    <row r="279" spans="1:6" s="25" customFormat="1" x14ac:dyDescent="0.25">
      <c r="A279" s="1"/>
      <c r="C279" s="68"/>
      <c r="F279" s="68"/>
    </row>
    <row r="280" spans="1:6" s="25" customFormat="1" x14ac:dyDescent="0.25">
      <c r="A280" s="1"/>
      <c r="C280" s="68"/>
      <c r="F280" s="68"/>
    </row>
    <row r="281" spans="1:6" s="25" customFormat="1" x14ac:dyDescent="0.25">
      <c r="A281" s="1"/>
      <c r="C281" s="68"/>
      <c r="F281" s="68"/>
    </row>
    <row r="282" spans="1:6" s="25" customFormat="1" x14ac:dyDescent="0.25">
      <c r="A282" s="1"/>
      <c r="C282" s="68"/>
      <c r="F282" s="68"/>
    </row>
    <row r="283" spans="1:6" s="25" customFormat="1" x14ac:dyDescent="0.25">
      <c r="A283" s="1"/>
      <c r="C283" s="68"/>
      <c r="F283" s="68"/>
    </row>
    <row r="284" spans="1:6" s="25" customFormat="1" x14ac:dyDescent="0.25">
      <c r="A284" s="1"/>
      <c r="C284" s="68"/>
      <c r="F284" s="68"/>
    </row>
    <row r="285" spans="1:6" s="25" customFormat="1" x14ac:dyDescent="0.25">
      <c r="A285" s="1"/>
      <c r="C285" s="68"/>
      <c r="F285" s="68"/>
    </row>
    <row r="286" spans="1:6" s="25" customFormat="1" x14ac:dyDescent="0.25">
      <c r="A286" s="1"/>
      <c r="C286" s="68"/>
      <c r="F286" s="68"/>
    </row>
    <row r="287" spans="1:6" s="25" customFormat="1" x14ac:dyDescent="0.25">
      <c r="A287" s="1"/>
      <c r="C287" s="68"/>
      <c r="F287" s="68"/>
    </row>
    <row r="288" spans="1:6" s="25" customFormat="1" x14ac:dyDescent="0.25">
      <c r="A288" s="1"/>
      <c r="C288" s="68"/>
      <c r="F288" s="68"/>
    </row>
    <row r="289" spans="1:6" s="25" customFormat="1" x14ac:dyDescent="0.25">
      <c r="A289" s="1"/>
      <c r="C289" s="68"/>
      <c r="F289" s="68"/>
    </row>
    <row r="290" spans="1:6" s="25" customFormat="1" x14ac:dyDescent="0.25">
      <c r="A290" s="1"/>
      <c r="C290" s="68"/>
      <c r="F290" s="68"/>
    </row>
    <row r="291" spans="1:6" s="25" customFormat="1" x14ac:dyDescent="0.25">
      <c r="A291" s="1"/>
      <c r="C291" s="68"/>
      <c r="F291" s="68"/>
    </row>
    <row r="292" spans="1:6" s="25" customFormat="1" x14ac:dyDescent="0.25">
      <c r="A292" s="1"/>
      <c r="C292" s="68"/>
      <c r="F292" s="68"/>
    </row>
    <row r="293" spans="1:6" s="25" customFormat="1" x14ac:dyDescent="0.25">
      <c r="A293" s="1"/>
      <c r="C293" s="68"/>
      <c r="F293" s="68"/>
    </row>
    <row r="294" spans="1:6" s="25" customFormat="1" x14ac:dyDescent="0.25">
      <c r="A294" s="1"/>
      <c r="C294" s="68"/>
      <c r="F294" s="68"/>
    </row>
    <row r="295" spans="1:6" s="25" customFormat="1" x14ac:dyDescent="0.25">
      <c r="A295" s="1"/>
      <c r="C295" s="68"/>
      <c r="F295" s="68"/>
    </row>
    <row r="296" spans="1:6" s="25" customFormat="1" x14ac:dyDescent="0.25">
      <c r="A296" s="1"/>
      <c r="C296" s="68"/>
      <c r="F296" s="68"/>
    </row>
    <row r="297" spans="1:6" s="25" customFormat="1" x14ac:dyDescent="0.25">
      <c r="A297" s="1"/>
      <c r="C297" s="68"/>
      <c r="F297" s="68"/>
    </row>
    <row r="298" spans="1:6" s="25" customFormat="1" x14ac:dyDescent="0.25">
      <c r="A298" s="1"/>
      <c r="C298" s="68"/>
      <c r="F298" s="68"/>
    </row>
    <row r="299" spans="1:6" s="25" customFormat="1" x14ac:dyDescent="0.25">
      <c r="A299" s="1"/>
      <c r="C299" s="68"/>
      <c r="F299" s="68"/>
    </row>
    <row r="300" spans="1:6" s="25" customFormat="1" x14ac:dyDescent="0.25">
      <c r="A300" s="1"/>
      <c r="C300" s="68"/>
      <c r="F300" s="68"/>
    </row>
    <row r="301" spans="1:6" s="25" customFormat="1" x14ac:dyDescent="0.25">
      <c r="A301" s="1"/>
      <c r="C301" s="68"/>
      <c r="F301" s="68"/>
    </row>
    <row r="302" spans="1:6" s="25" customFormat="1" x14ac:dyDescent="0.25">
      <c r="A302" s="1"/>
      <c r="C302" s="68"/>
      <c r="F302" s="68"/>
    </row>
    <row r="303" spans="1:6" s="25" customFormat="1" x14ac:dyDescent="0.25">
      <c r="A303" s="1"/>
      <c r="C303" s="68"/>
      <c r="F303" s="68"/>
    </row>
    <row r="304" spans="1:6" s="25" customFormat="1" x14ac:dyDescent="0.25">
      <c r="A304" s="1"/>
      <c r="C304" s="68"/>
      <c r="F304" s="68"/>
    </row>
    <row r="305" spans="1:6" s="25" customFormat="1" x14ac:dyDescent="0.25">
      <c r="A305" s="1"/>
      <c r="C305" s="68"/>
      <c r="F305" s="68"/>
    </row>
    <row r="306" spans="1:6" s="25" customFormat="1" x14ac:dyDescent="0.25">
      <c r="A306" s="1"/>
      <c r="C306" s="68"/>
      <c r="F306" s="68"/>
    </row>
    <row r="307" spans="1:6" s="25" customFormat="1" x14ac:dyDescent="0.25">
      <c r="A307" s="1"/>
      <c r="C307" s="68"/>
      <c r="F307" s="68"/>
    </row>
    <row r="308" spans="1:6" s="25" customFormat="1" x14ac:dyDescent="0.25">
      <c r="A308" s="1"/>
      <c r="C308" s="68"/>
      <c r="F308" s="68"/>
    </row>
    <row r="309" spans="1:6" s="25" customFormat="1" x14ac:dyDescent="0.25">
      <c r="A309" s="1"/>
      <c r="C309" s="68"/>
      <c r="F309" s="68"/>
    </row>
    <row r="310" spans="1:6" s="25" customFormat="1" x14ac:dyDescent="0.25">
      <c r="A310" s="1"/>
      <c r="C310" s="68"/>
      <c r="F310" s="68"/>
    </row>
    <row r="311" spans="1:6" s="25" customFormat="1" x14ac:dyDescent="0.25">
      <c r="A311" s="1"/>
      <c r="C311" s="68"/>
      <c r="F311" s="68"/>
    </row>
  </sheetData>
  <mergeCells count="9">
    <mergeCell ref="A40:A41"/>
    <mergeCell ref="A43:A46"/>
    <mergeCell ref="A48:A50"/>
    <mergeCell ref="B4:D4"/>
    <mergeCell ref="E4:F4"/>
    <mergeCell ref="A4:A6"/>
    <mergeCell ref="A11:A17"/>
    <mergeCell ref="A20:A28"/>
    <mergeCell ref="A37:A38"/>
  </mergeCells>
  <pageMargins left="0.7" right="0.7" top="0.75" bottom="0.75" header="0.3" footer="0.3"/>
  <pageSetup orientation="portrait" horizontalDpi="0" verticalDpi="0"/>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F47CD69CEACF4488DDA487CE24DF4F" ma:contentTypeVersion="4" ma:contentTypeDescription="Create a new document." ma:contentTypeScope="" ma:versionID="2c3a4277bda19ff61f18c1a40fce246d">
  <xsd:schema xmlns:xsd="http://www.w3.org/2001/XMLSchema" xmlns:xs="http://www.w3.org/2001/XMLSchema" xmlns:p="http://schemas.microsoft.com/office/2006/metadata/properties" xmlns:ns2="40ff25b3-493e-4851-82b7-4e504def2eba" xmlns:ns3="87d2df8b-a2fd-4f62-8ef6-4a22c6824c33" targetNamespace="http://schemas.microsoft.com/office/2006/metadata/properties" ma:root="true" ma:fieldsID="3f2f7978e82346bf1c626914ceca30bc" ns2:_="" ns3:_="">
    <xsd:import namespace="40ff25b3-493e-4851-82b7-4e504def2eba"/>
    <xsd:import namespace="87d2df8b-a2fd-4f62-8ef6-4a22c6824c33"/>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F5B3A-B1C5-49CE-AE98-5992A482DE12}">
  <ds:schemaRefs>
    <ds:schemaRef ds:uri="http://purl.org/dc/terms/"/>
    <ds:schemaRef ds:uri="40ff25b3-493e-4851-82b7-4e504def2eba"/>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87d2df8b-a2fd-4f62-8ef6-4a22c6824c33"/>
    <ds:schemaRef ds:uri="http://schemas.microsoft.com/office/2006/metadata/properties"/>
  </ds:schemaRefs>
</ds:datastoreItem>
</file>

<file path=customXml/itemProps2.xml><?xml version="1.0" encoding="utf-8"?>
<ds:datastoreItem xmlns:ds="http://schemas.openxmlformats.org/officeDocument/2006/customXml" ds:itemID="{68A397BD-45DC-4718-A4AB-99F3F1480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D41C3C-A108-4288-A06F-FC4465B0E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Example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dc:creator>
  <cp:lastModifiedBy>Microsoft Office User</cp:lastModifiedBy>
  <dcterms:created xsi:type="dcterms:W3CDTF">2016-10-27T20:20:52Z</dcterms:created>
  <dcterms:modified xsi:type="dcterms:W3CDTF">2017-07-07T08:23:45Z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0x0101003DF47CD69CEACF4488DDA487CE24DF4F</vt:lpwstr>
  </property>
</Properties>
</file>